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fica\Desktop\"/>
    </mc:Choice>
  </mc:AlternateContent>
  <bookViews>
    <workbookView xWindow="0" yWindow="0" windowWidth="23040" windowHeight="8820"/>
  </bookViews>
  <sheets>
    <sheet name="RASHODI" sheetId="1" r:id="rId1"/>
    <sheet name="PRIHODI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G270" i="1" l="1"/>
  <c r="G271" i="1"/>
  <c r="G272" i="1"/>
  <c r="G273" i="1"/>
  <c r="H269" i="1"/>
  <c r="H270" i="1"/>
  <c r="H271" i="1"/>
  <c r="H273" i="1"/>
  <c r="H274" i="1"/>
  <c r="H272" i="1"/>
  <c r="H276" i="1"/>
  <c r="H275" i="1"/>
  <c r="H278" i="1"/>
  <c r="H279" i="1"/>
  <c r="H277" i="1"/>
  <c r="G269" i="1"/>
  <c r="G268" i="1" s="1"/>
  <c r="H268" i="1" s="1"/>
  <c r="G275" i="1"/>
  <c r="G276" i="1"/>
  <c r="G183" i="1"/>
  <c r="G72" i="1" l="1"/>
  <c r="G73" i="1"/>
  <c r="G74" i="1"/>
  <c r="G75" i="1"/>
  <c r="G76" i="1"/>
  <c r="G84" i="1"/>
  <c r="G85" i="1"/>
  <c r="H14" i="2" l="1"/>
  <c r="G14" i="2" s="1"/>
  <c r="G11" i="2"/>
  <c r="G15" i="2"/>
  <c r="G16" i="2"/>
  <c r="G17" i="2"/>
  <c r="G18" i="2"/>
  <c r="G19" i="2"/>
  <c r="G20" i="2"/>
  <c r="G21" i="2"/>
  <c r="G22" i="2"/>
  <c r="G23" i="2"/>
  <c r="G24" i="2"/>
  <c r="G26" i="2"/>
  <c r="G28" i="2"/>
  <c r="G29" i="2"/>
  <c r="G30" i="2"/>
  <c r="G31" i="2"/>
  <c r="G32" i="2"/>
  <c r="G33" i="2"/>
  <c r="G34" i="2"/>
  <c r="G35" i="2"/>
  <c r="G36" i="2"/>
  <c r="H27" i="2"/>
  <c r="G27" i="2" s="1"/>
  <c r="H23" i="2"/>
  <c r="H15" i="2"/>
  <c r="H19" i="2"/>
  <c r="H26" i="2"/>
  <c r="H25" i="2"/>
  <c r="G25" i="2" s="1"/>
  <c r="H193" i="1"/>
  <c r="G192" i="1"/>
  <c r="G191" i="1" s="1"/>
  <c r="H191" i="1" s="1"/>
  <c r="H188" i="1"/>
  <c r="G187" i="1"/>
  <c r="G186" i="1" s="1"/>
  <c r="G185" i="1" s="1"/>
  <c r="G184" i="1" s="1"/>
  <c r="H183" i="1" s="1"/>
  <c r="H182" i="1"/>
  <c r="G180" i="1"/>
  <c r="H180" i="1" s="1"/>
  <c r="G181" i="1"/>
  <c r="H181" i="1" s="1"/>
  <c r="G161" i="1"/>
  <c r="G162" i="1"/>
  <c r="H161" i="1"/>
  <c r="H162" i="1"/>
  <c r="H164" i="1"/>
  <c r="H165" i="1"/>
  <c r="H10" i="2" s="1"/>
  <c r="G10" i="2" s="1"/>
  <c r="H163" i="1"/>
  <c r="G146" i="1"/>
  <c r="G144" i="1"/>
  <c r="G157" i="1"/>
  <c r="G155" i="1"/>
  <c r="G154" i="1"/>
  <c r="H154" i="1" s="1"/>
  <c r="G143" i="1"/>
  <c r="H282" i="1"/>
  <c r="H281" i="1"/>
  <c r="H280" i="1" s="1"/>
  <c r="H283" i="1"/>
  <c r="G283" i="1"/>
  <c r="G282" i="1"/>
  <c r="G281" i="1" s="1"/>
  <c r="G280" i="1" s="1"/>
  <c r="H285" i="1"/>
  <c r="H286" i="1"/>
  <c r="H284" i="1"/>
  <c r="G152" i="1"/>
  <c r="H144" i="1"/>
  <c r="H145" i="1"/>
  <c r="H146" i="1"/>
  <c r="H147" i="1"/>
  <c r="H148" i="1"/>
  <c r="H149" i="1"/>
  <c r="H150" i="1"/>
  <c r="H151" i="1"/>
  <c r="H152" i="1"/>
  <c r="H153" i="1"/>
  <c r="H155" i="1"/>
  <c r="H156" i="1"/>
  <c r="H157" i="1"/>
  <c r="H158" i="1"/>
  <c r="H159" i="1"/>
  <c r="H160" i="1"/>
  <c r="H143" i="1"/>
  <c r="H187" i="1" l="1"/>
  <c r="G190" i="1"/>
  <c r="H192" i="1"/>
  <c r="H186" i="1"/>
  <c r="H184" i="1"/>
  <c r="H185" i="1"/>
  <c r="G179" i="1"/>
  <c r="G142" i="1"/>
  <c r="H74" i="1"/>
  <c r="H76" i="1"/>
  <c r="H77" i="1"/>
  <c r="H78" i="1"/>
  <c r="H79" i="1"/>
  <c r="H80" i="1"/>
  <c r="H81" i="1"/>
  <c r="H82" i="1"/>
  <c r="H83" i="1"/>
  <c r="H84" i="1"/>
  <c r="H85" i="1"/>
  <c r="H86" i="1"/>
  <c r="H75" i="1"/>
  <c r="H73" i="1"/>
  <c r="H72" i="1"/>
  <c r="G226" i="1"/>
  <c r="H226" i="1" s="1"/>
  <c r="G222" i="1"/>
  <c r="H223" i="1"/>
  <c r="H224" i="1"/>
  <c r="H225" i="1"/>
  <c r="H227" i="1"/>
  <c r="H228" i="1"/>
  <c r="H229" i="1"/>
  <c r="H212" i="1"/>
  <c r="H213" i="1"/>
  <c r="H214" i="1"/>
  <c r="H216" i="1"/>
  <c r="H217" i="1"/>
  <c r="H218" i="1"/>
  <c r="G211" i="1"/>
  <c r="H211" i="1" s="1"/>
  <c r="G210" i="1"/>
  <c r="G209" i="1" s="1"/>
  <c r="G208" i="1" s="1"/>
  <c r="H208" i="1" s="1"/>
  <c r="G215" i="1"/>
  <c r="H215" i="1" s="1"/>
  <c r="H199" i="1"/>
  <c r="H200" i="1"/>
  <c r="H201" i="1"/>
  <c r="H203" i="1"/>
  <c r="H204" i="1"/>
  <c r="H205" i="1"/>
  <c r="H206" i="1"/>
  <c r="G198" i="1"/>
  <c r="H198" i="1" s="1"/>
  <c r="G202" i="1"/>
  <c r="H202" i="1" s="1"/>
  <c r="G189" i="1" l="1"/>
  <c r="H189" i="1" s="1"/>
  <c r="H13" i="2" s="1"/>
  <c r="G13" i="2" s="1"/>
  <c r="H190" i="1"/>
  <c r="G178" i="1"/>
  <c r="H178" i="1" s="1"/>
  <c r="H179" i="1"/>
  <c r="G141" i="1"/>
  <c r="H142" i="1"/>
  <c r="G221" i="1"/>
  <c r="H210" i="1"/>
  <c r="H209" i="1" s="1"/>
  <c r="G220" i="1"/>
  <c r="G219" i="1" s="1"/>
  <c r="H221" i="1"/>
  <c r="H220" i="1" s="1"/>
  <c r="H222" i="1"/>
  <c r="G207" i="1"/>
  <c r="H219" i="1"/>
  <c r="H207" i="1" s="1"/>
  <c r="G197" i="1"/>
  <c r="H141" i="1" l="1"/>
  <c r="G140" i="1"/>
  <c r="G196" i="1"/>
  <c r="G195" i="1" s="1"/>
  <c r="H197" i="1"/>
  <c r="H196" i="1" s="1"/>
  <c r="H140" i="1" l="1"/>
  <c r="H195" i="1"/>
  <c r="H194" i="1" s="1"/>
  <c r="G194" i="1"/>
  <c r="H128" i="1"/>
  <c r="H130" i="1"/>
  <c r="H127" i="1"/>
  <c r="H122" i="1"/>
  <c r="H116" i="1"/>
  <c r="H121" i="1"/>
  <c r="H117" i="1"/>
  <c r="H118" i="1"/>
  <c r="G124" i="1"/>
  <c r="H124" i="1" s="1"/>
  <c r="G126" i="1"/>
  <c r="H126" i="1" s="1"/>
  <c r="G129" i="1"/>
  <c r="H129" i="1" s="1"/>
  <c r="G123" i="1"/>
  <c r="H123" i="1" s="1"/>
  <c r="G114" i="1"/>
  <c r="G113" i="1" s="1"/>
  <c r="G112" i="1" l="1"/>
  <c r="H114" i="1"/>
  <c r="H113" i="1" s="1"/>
  <c r="H112" i="1" l="1"/>
  <c r="H111" i="1" s="1"/>
  <c r="G111" i="1"/>
  <c r="G110" i="1" s="1"/>
  <c r="H110" i="1" s="1"/>
  <c r="G240" i="1" l="1"/>
  <c r="G239" i="1" s="1"/>
  <c r="G238" i="1" s="1"/>
  <c r="G237" i="1" s="1"/>
  <c r="H238" i="1"/>
  <c r="H237" i="1" s="1"/>
  <c r="G278" i="1"/>
  <c r="G277" i="1" s="1"/>
  <c r="H87" i="1"/>
  <c r="G87" i="1"/>
  <c r="G70" i="1"/>
  <c r="G69" i="1" s="1"/>
  <c r="H69" i="1" s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70" i="1"/>
  <c r="H71" i="1"/>
  <c r="H55" i="1"/>
  <c r="G47" i="1"/>
  <c r="H47" i="1" s="1"/>
  <c r="H48" i="1"/>
  <c r="H49" i="1"/>
  <c r="H50" i="1"/>
  <c r="H52" i="1"/>
  <c r="G51" i="1"/>
  <c r="H51" i="1" s="1"/>
  <c r="G54" i="1" l="1"/>
  <c r="G53" i="1" s="1"/>
  <c r="H46" i="1"/>
  <c r="G46" i="1"/>
  <c r="H45" i="1"/>
  <c r="H44" i="1" s="1"/>
  <c r="G45" i="1"/>
  <c r="G44" i="1" s="1"/>
  <c r="G43" i="1" s="1"/>
  <c r="G42" i="1" s="1"/>
  <c r="H54" i="1"/>
  <c r="H53" i="1" s="1"/>
  <c r="H27" i="1"/>
  <c r="H11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34" i="1"/>
  <c r="H35" i="1"/>
  <c r="H36" i="1"/>
  <c r="H37" i="1"/>
  <c r="H39" i="1"/>
  <c r="H40" i="1"/>
  <c r="H41" i="1"/>
  <c r="G38" i="1"/>
  <c r="H38" i="1" s="1"/>
  <c r="G33" i="1"/>
  <c r="H33" i="1" s="1"/>
  <c r="G10" i="1"/>
  <c r="G9" i="1" s="1"/>
  <c r="H9" i="1" s="1"/>
  <c r="H8" i="1" s="1"/>
  <c r="H7" i="1" s="1"/>
  <c r="H6" i="1" s="1"/>
  <c r="H10" i="1" l="1"/>
  <c r="H43" i="1"/>
  <c r="H42" i="1" s="1"/>
  <c r="G32" i="1"/>
  <c r="G8" i="1"/>
  <c r="G7" i="1" s="1"/>
  <c r="G6" i="1" s="1"/>
  <c r="G31" i="1" l="1"/>
  <c r="H32" i="1"/>
  <c r="G30" i="1" l="1"/>
  <c r="H31" i="1"/>
  <c r="G29" i="1" l="1"/>
  <c r="H30" i="1"/>
  <c r="H12" i="2" s="1"/>
  <c r="H9" i="2" l="1"/>
  <c r="G12" i="2"/>
  <c r="G28" i="1"/>
  <c r="H29" i="1"/>
  <c r="H8" i="2" l="1"/>
  <c r="G9" i="2"/>
  <c r="H28" i="1"/>
  <c r="H5" i="1" s="1"/>
  <c r="H4" i="1" s="1"/>
  <c r="G5" i="1"/>
  <c r="G4" i="1" s="1"/>
  <c r="G8" i="2" l="1"/>
  <c r="H7" i="2"/>
  <c r="G7" i="2" l="1"/>
  <c r="G6" i="2" s="1"/>
  <c r="H6" i="2"/>
</calcChain>
</file>

<file path=xl/sharedStrings.xml><?xml version="1.0" encoding="utf-8"?>
<sst xmlns="http://schemas.openxmlformats.org/spreadsheetml/2006/main" count="957" uniqueCount="370">
  <si>
    <t>Proračunski korisnik</t>
  </si>
  <si>
    <t>11611</t>
  </si>
  <si>
    <t>OSNOVNA ŠKOLA IVANA KUKULJEVIĆA</t>
  </si>
  <si>
    <t>Program</t>
  </si>
  <si>
    <t>1006</t>
  </si>
  <si>
    <t>OSNOVNO ŠKOLSKO OBRAZOVANJE</t>
  </si>
  <si>
    <t>Aktivnost</t>
  </si>
  <si>
    <t>A100001</t>
  </si>
  <si>
    <t>MATERIJALNO POSLOVANJE - ZAKONSKI STANDARD</t>
  </si>
  <si>
    <t xml:space="preserve">Izvor </t>
  </si>
  <si>
    <t>1.</t>
  </si>
  <si>
    <t>OPĆI PRIHODI I PRIMICI</t>
  </si>
  <si>
    <t>1.1.</t>
  </si>
  <si>
    <t>OPĆI PRIHODI I PRIMICI - DEC - OŠ</t>
  </si>
  <si>
    <t/>
  </si>
  <si>
    <t>3</t>
  </si>
  <si>
    <t>Rashodi poslovanja</t>
  </si>
  <si>
    <t>32</t>
  </si>
  <si>
    <t>Materijalni rashodi</t>
  </si>
  <si>
    <t>R00699</t>
  </si>
  <si>
    <t>321</t>
  </si>
  <si>
    <t>Službena putovanja</t>
  </si>
  <si>
    <t>R00700</t>
  </si>
  <si>
    <t>Stručno usavršavanje zaposlenika</t>
  </si>
  <si>
    <t>R00701</t>
  </si>
  <si>
    <t>Ostale naknade troškova zaposlenima</t>
  </si>
  <si>
    <t>R00702</t>
  </si>
  <si>
    <t>322</t>
  </si>
  <si>
    <t>Uredski materijal i ostali materijalni rashodi</t>
  </si>
  <si>
    <t>R00703</t>
  </si>
  <si>
    <t>Energija</t>
  </si>
  <si>
    <t>R00704</t>
  </si>
  <si>
    <t>Materijal i dijelovi za tekuće i investicijsko održavanje</t>
  </si>
  <si>
    <t>R00704-1</t>
  </si>
  <si>
    <t>Sitan inventar i auto gume</t>
  </si>
  <si>
    <t>R00705</t>
  </si>
  <si>
    <t>Zaštitna odjeća i obuća</t>
  </si>
  <si>
    <t>R00706</t>
  </si>
  <si>
    <t>323</t>
  </si>
  <si>
    <t>Usluge telefona i pošte</t>
  </si>
  <si>
    <t>R00707</t>
  </si>
  <si>
    <t>Usluge tekućeg i investicijskog održavanja</t>
  </si>
  <si>
    <t>R00708</t>
  </si>
  <si>
    <t>Komunalne usluge</t>
  </si>
  <si>
    <t>R00709</t>
  </si>
  <si>
    <t>Zakupnine i najamnine</t>
  </si>
  <si>
    <t>R00710</t>
  </si>
  <si>
    <t>Zdravstvene usluge</t>
  </si>
  <si>
    <t>R00711</t>
  </si>
  <si>
    <t>Računalne usluge</t>
  </si>
  <si>
    <t>R00712</t>
  </si>
  <si>
    <t>Ostale usluge</t>
  </si>
  <si>
    <t>R00712-1</t>
  </si>
  <si>
    <t>329</t>
  </si>
  <si>
    <t>Pristojbe i naknade</t>
  </si>
  <si>
    <t>R00713</t>
  </si>
  <si>
    <t>Ostali rashodi</t>
  </si>
  <si>
    <t>A100003</t>
  </si>
  <si>
    <t>PLAĆE MZO</t>
  </si>
  <si>
    <t>5.</t>
  </si>
  <si>
    <t>POMOĆI</t>
  </si>
  <si>
    <t>5.3.</t>
  </si>
  <si>
    <t>Prihodi od tekućih pomoći iz državnog proračuna</t>
  </si>
  <si>
    <t>5.3.1</t>
  </si>
  <si>
    <t>Prihodi od tekućih pomoći iz državnog proračuna - PK</t>
  </si>
  <si>
    <t>31</t>
  </si>
  <si>
    <t>Rashodi za zaposlene</t>
  </si>
  <si>
    <t>R001544B</t>
  </si>
  <si>
    <t>311</t>
  </si>
  <si>
    <t>Plaće za redovan rad</t>
  </si>
  <si>
    <t>R001544G</t>
  </si>
  <si>
    <t>Plaće za prekovremeni rad</t>
  </si>
  <si>
    <t>R001544C</t>
  </si>
  <si>
    <t>312</t>
  </si>
  <si>
    <t>Ostali rashodi za zaposlene</t>
  </si>
  <si>
    <t>R001544D</t>
  </si>
  <si>
    <t>313</t>
  </si>
  <si>
    <t>Doprinosi za obvezno zdravstveno osiguranje</t>
  </si>
  <si>
    <t>R001544E</t>
  </si>
  <si>
    <t>Naknade za prijevoz</t>
  </si>
  <si>
    <t>R001544F</t>
  </si>
  <si>
    <t>Naknade za invalide</t>
  </si>
  <si>
    <t>R001544H</t>
  </si>
  <si>
    <t>Naknada zbog nezapošljavanja osoba s invaliditetom</t>
  </si>
  <si>
    <t>1007</t>
  </si>
  <si>
    <t>PODIZANJE OBRAZOVNOG STANDARDA</t>
  </si>
  <si>
    <t>PRODUŽENI BORAVAK</t>
  </si>
  <si>
    <t>1.0.</t>
  </si>
  <si>
    <t>R00757</t>
  </si>
  <si>
    <t>Plaće</t>
  </si>
  <si>
    <t>R00758</t>
  </si>
  <si>
    <t>R00759</t>
  </si>
  <si>
    <t>Doprinosi za zdravstveno osiguranje</t>
  </si>
  <si>
    <t>R00761</t>
  </si>
  <si>
    <t>4.</t>
  </si>
  <si>
    <t>PRIHODI ZA POSEBNE NAMJENE</t>
  </si>
  <si>
    <t>4.0.</t>
  </si>
  <si>
    <t>PRIHODI ZA POSEBNE NAMJENE - PRORAČUNSKI KORISNICI</t>
  </si>
  <si>
    <t>R00762</t>
  </si>
  <si>
    <t>R00763</t>
  </si>
  <si>
    <t>R00764</t>
  </si>
  <si>
    <t>R00766</t>
  </si>
  <si>
    <t>R00767</t>
  </si>
  <si>
    <t>R00768</t>
  </si>
  <si>
    <t>Uredski materijal i materijal za nastavu</t>
  </si>
  <si>
    <t>R00769</t>
  </si>
  <si>
    <t>Materijal i sirovine</t>
  </si>
  <si>
    <t>R00769-1</t>
  </si>
  <si>
    <t>Sitni inventar i auto gume</t>
  </si>
  <si>
    <t>R00770</t>
  </si>
  <si>
    <t>R00770-1</t>
  </si>
  <si>
    <t>Usluge telefona, pošte i prijevoza</t>
  </si>
  <si>
    <t>R00771</t>
  </si>
  <si>
    <t>Ostali nespomenuti rashodi poslovanja</t>
  </si>
  <si>
    <t>4</t>
  </si>
  <si>
    <t>Rashodi za nabavu nefinancijske imovine</t>
  </si>
  <si>
    <t>42</t>
  </si>
  <si>
    <t>Rashodi za nabavu proizvedene dugotrajne imovine</t>
  </si>
  <si>
    <t>R00769-2</t>
  </si>
  <si>
    <t>422</t>
  </si>
  <si>
    <t>Uređaji, strojevi i oprema za ostale namjene</t>
  </si>
  <si>
    <t>A100004</t>
  </si>
  <si>
    <t>GRAĐANSKI ODGOJ I OBRAZOVANJE</t>
  </si>
  <si>
    <t>R001481</t>
  </si>
  <si>
    <t>R01481-1</t>
  </si>
  <si>
    <t>R001482</t>
  </si>
  <si>
    <t>R001483</t>
  </si>
  <si>
    <t>R01482-1</t>
  </si>
  <si>
    <t>R001484</t>
  </si>
  <si>
    <t>R001485</t>
  </si>
  <si>
    <t>R01485-1</t>
  </si>
  <si>
    <t>Uredska oprema i namještaj</t>
  </si>
  <si>
    <t>A100006</t>
  </si>
  <si>
    <t>IZVANNASTAVNE AKTIVNOSTI</t>
  </si>
  <si>
    <t>R00738</t>
  </si>
  <si>
    <t>R00739</t>
  </si>
  <si>
    <t>Uredski i ostali materijalni rashodi</t>
  </si>
  <si>
    <t>R00740</t>
  </si>
  <si>
    <t>R00741</t>
  </si>
  <si>
    <t>Prijevoz učenika</t>
  </si>
  <si>
    <t>R00742</t>
  </si>
  <si>
    <t>R00742-1</t>
  </si>
  <si>
    <t>424</t>
  </si>
  <si>
    <t>Knjige</t>
  </si>
  <si>
    <t>5.4.</t>
  </si>
  <si>
    <t>Prihodi od tekućih pomoći iz županijskog proračuna</t>
  </si>
  <si>
    <t>5.4.1</t>
  </si>
  <si>
    <t>Prihodi od tekućih pomoći iz županijskog proračuna - PK</t>
  </si>
  <si>
    <t>R00743</t>
  </si>
  <si>
    <t>R001479A</t>
  </si>
  <si>
    <t>Sportska oprema</t>
  </si>
  <si>
    <t>R00744</t>
  </si>
  <si>
    <t>Uredski materijal  i ostali materijalni rashodi</t>
  </si>
  <si>
    <t>R00745</t>
  </si>
  <si>
    <t>R001479</t>
  </si>
  <si>
    <t>Ugovori o djelu</t>
  </si>
  <si>
    <t>A100008</t>
  </si>
  <si>
    <t>MATERIJALNO POSLOVANJE - IZNAD STANDARDA</t>
  </si>
  <si>
    <t>R00715-1</t>
  </si>
  <si>
    <t>Namirnice</t>
  </si>
  <si>
    <t>R00716</t>
  </si>
  <si>
    <t>R00716-1</t>
  </si>
  <si>
    <t>Intelektualne i osobne usluge</t>
  </si>
  <si>
    <t>R00716-2</t>
  </si>
  <si>
    <t>R00718</t>
  </si>
  <si>
    <t>Premije osiguranja</t>
  </si>
  <si>
    <t>41</t>
  </si>
  <si>
    <t>Rashodi za nabavu neproizvedene dugotrajne imovine</t>
  </si>
  <si>
    <t>R00719</t>
  </si>
  <si>
    <t>412</t>
  </si>
  <si>
    <t>Licence</t>
  </si>
  <si>
    <t>R001473</t>
  </si>
  <si>
    <t>R01473-1</t>
  </si>
  <si>
    <t>Oprema za grijanje i hlađenje.</t>
  </si>
  <si>
    <t>45</t>
  </si>
  <si>
    <t>Rashodi za dodatna ulaganja na nefinancijskoj imovini</t>
  </si>
  <si>
    <t>R001473A</t>
  </si>
  <si>
    <t>451</t>
  </si>
  <si>
    <t>Dodatna ulaganja na građevinskim objektima</t>
  </si>
  <si>
    <t>3.</t>
  </si>
  <si>
    <t>VLASTITI PRIHODI</t>
  </si>
  <si>
    <t>3.1.</t>
  </si>
  <si>
    <t>VLASTITI PRIHODI - PRORAČUNSKI KORISNICI</t>
  </si>
  <si>
    <t>R00720</t>
  </si>
  <si>
    <t>R0720-2</t>
  </si>
  <si>
    <t>Ostale pristojbe i naknade</t>
  </si>
  <si>
    <t>R0720-1</t>
  </si>
  <si>
    <t>R00730</t>
  </si>
  <si>
    <t>R00731</t>
  </si>
  <si>
    <t>R00731-1</t>
  </si>
  <si>
    <t>R00732</t>
  </si>
  <si>
    <t>R00732-1</t>
  </si>
  <si>
    <t>R00733</t>
  </si>
  <si>
    <t>37</t>
  </si>
  <si>
    <t>Naknade građanima i kućanstvima na temelju osiguranja i druge naknade</t>
  </si>
  <si>
    <t>R00734</t>
  </si>
  <si>
    <t>372</t>
  </si>
  <si>
    <t>Naknada za prijevoz učenika s posebnim potrebama</t>
  </si>
  <si>
    <t>R00734-1</t>
  </si>
  <si>
    <t>R00732-2</t>
  </si>
  <si>
    <t>R00732-3</t>
  </si>
  <si>
    <t>R00732-4</t>
  </si>
  <si>
    <t>5.9.</t>
  </si>
  <si>
    <t>Prihod od tekućih pomoći od izvanproračunskih fondova</t>
  </si>
  <si>
    <t>5.9.1</t>
  </si>
  <si>
    <t>Prihodi od tekućih pomoći od izvanproračunskih fondova - PK</t>
  </si>
  <si>
    <t>R00735</t>
  </si>
  <si>
    <t>324</t>
  </si>
  <si>
    <t>Naknade troškova osobama izvan radnog odnosa</t>
  </si>
  <si>
    <t>6.</t>
  </si>
  <si>
    <t>DONACIJE</t>
  </si>
  <si>
    <t>6.1.</t>
  </si>
  <si>
    <t>DONACIJE - PRORAČUNSKI KORISNICI</t>
  </si>
  <si>
    <t>R00736</t>
  </si>
  <si>
    <t>8.</t>
  </si>
  <si>
    <t>PRIHODI OD PRODAJE ILI ZAMJENE NEFINACIJSKE IMOVINE</t>
  </si>
  <si>
    <t>8.1.</t>
  </si>
  <si>
    <t>PRIHODI OD PRODAJE NEFINANCIJSKE IMOVINE - PK</t>
  </si>
  <si>
    <t>R00737</t>
  </si>
  <si>
    <t>A100010</t>
  </si>
  <si>
    <t>NABAVA UDŽBENIKA</t>
  </si>
  <si>
    <t>R001486</t>
  </si>
  <si>
    <t>Nabava radnih bilježnica i mapa</t>
  </si>
  <si>
    <t>R001486A</t>
  </si>
  <si>
    <t>Nabava udžbenika</t>
  </si>
  <si>
    <t>5.6.</t>
  </si>
  <si>
    <t>Prihodi od kapitalnih pomoći iz državnog proračuna</t>
  </si>
  <si>
    <t>5.6.1</t>
  </si>
  <si>
    <t>Prihodi od kapitalnih pomoći iz državnog proračuna - PK</t>
  </si>
  <si>
    <t>R001486B</t>
  </si>
  <si>
    <t>Tekući projekt</t>
  </si>
  <si>
    <t>T100007</t>
  </si>
  <si>
    <t>RUKOM POD RUKU</t>
  </si>
  <si>
    <t>R001490</t>
  </si>
  <si>
    <t>R01490-1</t>
  </si>
  <si>
    <t>R001491</t>
  </si>
  <si>
    <t>R00750</t>
  </si>
  <si>
    <t>R00751</t>
  </si>
  <si>
    <t>R00752</t>
  </si>
  <si>
    <t>R00753</t>
  </si>
  <si>
    <t>5.2.</t>
  </si>
  <si>
    <t>Pomoći od institucija i tijela EU</t>
  </si>
  <si>
    <t>5.2.1</t>
  </si>
  <si>
    <t>Pomoći od institucija i tijela EU - PK</t>
  </si>
  <si>
    <t>R00754</t>
  </si>
  <si>
    <t>R00754-1</t>
  </si>
  <si>
    <t>R00755</t>
  </si>
  <si>
    <t>R001502</t>
  </si>
  <si>
    <t>R001503</t>
  </si>
  <si>
    <t>Naknade za prijevoz, za rad na terenu i odvojeni život</t>
  </si>
  <si>
    <t>R001505</t>
  </si>
  <si>
    <t>R001546</t>
  </si>
  <si>
    <t>R01546-1</t>
  </si>
  <si>
    <t>R001547</t>
  </si>
  <si>
    <t>R001549</t>
  </si>
  <si>
    <t>R001550</t>
  </si>
  <si>
    <t>R001552</t>
  </si>
  <si>
    <t>T100010</t>
  </si>
  <si>
    <t>PROJEKT BUDUĆNOST: ZA NAS I VAS</t>
  </si>
  <si>
    <t>R001552A</t>
  </si>
  <si>
    <t>R001552B</t>
  </si>
  <si>
    <t>1017</t>
  </si>
  <si>
    <t>ŠKOLSKA KUHINJA</t>
  </si>
  <si>
    <t>ŠKOLSKA PREHRANA</t>
  </si>
  <si>
    <t>R001510</t>
  </si>
  <si>
    <t>R001511</t>
  </si>
  <si>
    <t>R001513</t>
  </si>
  <si>
    <t>R001513A</t>
  </si>
  <si>
    <t>R001514</t>
  </si>
  <si>
    <t>R001515</t>
  </si>
  <si>
    <t>T100001</t>
  </si>
  <si>
    <t>ZDRAVI OBJED SVIMA</t>
  </si>
  <si>
    <t>R001517</t>
  </si>
  <si>
    <t>T100002</t>
  </si>
  <si>
    <t>HEALTHY MEAL STANDARD</t>
  </si>
  <si>
    <t>R001528</t>
  </si>
  <si>
    <t>T100004</t>
  </si>
  <si>
    <t>ŠKOLSKA SHEMA</t>
  </si>
  <si>
    <t>R001543</t>
  </si>
  <si>
    <t>R001544</t>
  </si>
  <si>
    <t>T100005</t>
  </si>
  <si>
    <t>ŠKOLSKI MEDNI DAN</t>
  </si>
  <si>
    <t>R001544A</t>
  </si>
  <si>
    <t>POZICIJA</t>
  </si>
  <si>
    <t>BROJ KONTA</t>
  </si>
  <si>
    <t>VRSTA RASHODA / IZDATAKA</t>
  </si>
  <si>
    <t>PLANIRANO</t>
  </si>
  <si>
    <t>REALIZIRANO</t>
  </si>
  <si>
    <t>RAZLIKA</t>
  </si>
  <si>
    <t>POVEĆANJE/SMANJENJE</t>
  </si>
  <si>
    <t>NOVI IZNOS</t>
  </si>
  <si>
    <t>32395</t>
  </si>
  <si>
    <t>Usluge čišćenja dvorane</t>
  </si>
  <si>
    <t>Održavanje opreme</t>
  </si>
  <si>
    <t>OŠ I.Kukuljević</t>
  </si>
  <si>
    <t xml:space="preserve">Korisnik </t>
  </si>
  <si>
    <t>K014</t>
  </si>
  <si>
    <t>6</t>
  </si>
  <si>
    <t>Prihodi poslovanja</t>
  </si>
  <si>
    <t>63</t>
  </si>
  <si>
    <t>Pomoći iz inozemstva i od subjekata unutar općeg proračuna</t>
  </si>
  <si>
    <t>P00160</t>
  </si>
  <si>
    <t>634</t>
  </si>
  <si>
    <t>Tekuće pomoći od HZZ-a</t>
  </si>
  <si>
    <t>P00161</t>
  </si>
  <si>
    <t>636</t>
  </si>
  <si>
    <t>Tekuće pomoći iz županijskog proračuna</t>
  </si>
  <si>
    <t>P00162</t>
  </si>
  <si>
    <t>Tekuće pomoći iz državnog proračuna</t>
  </si>
  <si>
    <t>P00171-2</t>
  </si>
  <si>
    <t>Kapitalne pomoći iz državnog proračuna</t>
  </si>
  <si>
    <t>P00163</t>
  </si>
  <si>
    <t>638</t>
  </si>
  <si>
    <t>Tekuće pomoći od institucija i tijela EU</t>
  </si>
  <si>
    <t>65</t>
  </si>
  <si>
    <t>Prihodi od upravnih i administrativnih pristojbi, pristojbi po posebnim propisima i naknada</t>
  </si>
  <si>
    <t>P00164</t>
  </si>
  <si>
    <t>652</t>
  </si>
  <si>
    <t>Prihodi od osiguranja - štete</t>
  </si>
  <si>
    <t>P00165</t>
  </si>
  <si>
    <t>Ostali nespomenuti prihodi</t>
  </si>
  <si>
    <t>P00166</t>
  </si>
  <si>
    <t>Sufinanciranje cijene usluga,participacija</t>
  </si>
  <si>
    <t>66</t>
  </si>
  <si>
    <t>Prihodi od prodaje proizvoda i robe te pruženih usluga i prihodi od donacija</t>
  </si>
  <si>
    <t>P00167</t>
  </si>
  <si>
    <t>661</t>
  </si>
  <si>
    <t>Prihodi od prodaje proizvoda i robe</t>
  </si>
  <si>
    <t>P00171-1</t>
  </si>
  <si>
    <t>Prihodi od pruženih usluga</t>
  </si>
  <si>
    <t>P00168</t>
  </si>
  <si>
    <t>663</t>
  </si>
  <si>
    <t>Tekuće donacije</t>
  </si>
  <si>
    <t>68</t>
  </si>
  <si>
    <t>Kazne, upravne mjere i ostali prihodi</t>
  </si>
  <si>
    <t>P00169</t>
  </si>
  <si>
    <t>683</t>
  </si>
  <si>
    <t>Ostali prihodi</t>
  </si>
  <si>
    <t>7</t>
  </si>
  <si>
    <t>Prihodi od prodaje nefinancijske imovine</t>
  </si>
  <si>
    <t>72</t>
  </si>
  <si>
    <t>Prihodi od prodaje proizvedene dugotrajne imovine</t>
  </si>
  <si>
    <t>P00170</t>
  </si>
  <si>
    <t>721</t>
  </si>
  <si>
    <t>Stambeni objekti</t>
  </si>
  <si>
    <t>9</t>
  </si>
  <si>
    <t>Vlastiti izvori</t>
  </si>
  <si>
    <t>92</t>
  </si>
  <si>
    <t>Rezultat poslovanja</t>
  </si>
  <si>
    <t>P00173-1</t>
  </si>
  <si>
    <t>922</t>
  </si>
  <si>
    <t>Višak prihoda -  tekuće pomoći od HZZ-a</t>
  </si>
  <si>
    <t>P00174-1</t>
  </si>
  <si>
    <t>Višak prihoda - donacije</t>
  </si>
  <si>
    <t>P00177-1</t>
  </si>
  <si>
    <t>Višak prihoda - od prodaje nefinancijske imovine</t>
  </si>
  <si>
    <t>P00178-1</t>
  </si>
  <si>
    <t>Višak prihoda - posebne namjene</t>
  </si>
  <si>
    <t>P00178-2</t>
  </si>
  <si>
    <t>Višak prihoda - vlastiti prihodi</t>
  </si>
  <si>
    <t>P00178-3</t>
  </si>
  <si>
    <t>Višak prihoda - iz državnog proračuna</t>
  </si>
  <si>
    <t>P00178-4</t>
  </si>
  <si>
    <t>Višak prihoda - iz županijskog proračuna</t>
  </si>
  <si>
    <t>VRSTA PRIHODA / PRIMITAKA</t>
  </si>
  <si>
    <t>PRIHODI</t>
  </si>
  <si>
    <t>Sitni inventar</t>
  </si>
  <si>
    <t>3225</t>
  </si>
  <si>
    <t>3232</t>
  </si>
  <si>
    <t>2. IZMJENE I DOPUNE PRORAČUNA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</si>
</sst>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indexed="9"/>
      <name val="Arial"/>
    </font>
    <font>
      <b/>
      <sz val="10"/>
      <color indexed="8"/>
      <name val="Arial"/>
    </font>
    <font>
      <b/>
      <sz val="10"/>
      <name val="Arial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  <charset val="238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  <charset val="238"/>
    </font>
    <font>
      <b/>
      <sz val="1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68"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0" fontId="4" fillId="0" borderId="0" xfId="0" applyFont="1"/>
    <xf numFmtId="0" fontId="4" fillId="0" borderId="1" xfId="0" applyFont="1" applyBorder="1"/>
    <xf numFmtId="0" fontId="5" fillId="0" borderId="0" xfId="0" applyFont="1"/>
    <xf numFmtId="4" fontId="0" fillId="0" borderId="1" xfId="0" applyNumberFormat="1" applyFill="1" applyBorder="1"/>
    <xf numFmtId="4" fontId="3" fillId="2" borderId="0" xfId="0" applyNumberFormat="1" applyFont="1" applyFill="1"/>
    <xf numFmtId="4" fontId="3" fillId="2" borderId="1" xfId="0" applyNumberFormat="1" applyFont="1" applyFill="1" applyBorder="1"/>
    <xf numFmtId="4" fontId="0" fillId="2" borderId="1" xfId="0" applyNumberFormat="1" applyFill="1" applyBorder="1"/>
    <xf numFmtId="4" fontId="3" fillId="3" borderId="0" xfId="0" applyNumberFormat="1" applyFont="1" applyFill="1"/>
    <xf numFmtId="4" fontId="3" fillId="3" borderId="1" xfId="0" applyNumberFormat="1" applyFont="1" applyFill="1" applyBorder="1"/>
    <xf numFmtId="4" fontId="0" fillId="3" borderId="1" xfId="0" applyNumberFormat="1" applyFill="1" applyBorder="1"/>
    <xf numFmtId="4" fontId="3" fillId="4" borderId="0" xfId="0" applyNumberFormat="1" applyFont="1" applyFill="1"/>
    <xf numFmtId="4" fontId="3" fillId="4" borderId="1" xfId="0" applyNumberFormat="1" applyFont="1" applyFill="1" applyBorder="1"/>
    <xf numFmtId="4" fontId="0" fillId="4" borderId="1" xfId="0" applyNumberFormat="1" applyFill="1" applyBorder="1"/>
    <xf numFmtId="4" fontId="3" fillId="5" borderId="0" xfId="0" applyNumberFormat="1" applyFont="1" applyFill="1"/>
    <xf numFmtId="4" fontId="3" fillId="5" borderId="1" xfId="0" applyNumberFormat="1" applyFont="1" applyFill="1" applyBorder="1"/>
    <xf numFmtId="4" fontId="0" fillId="5" borderId="1" xfId="0" applyNumberFormat="1" applyFill="1" applyBorder="1"/>
    <xf numFmtId="4" fontId="3" fillId="6" borderId="0" xfId="0" applyNumberFormat="1" applyFont="1" applyFill="1"/>
    <xf numFmtId="4" fontId="3" fillId="6" borderId="1" xfId="0" applyNumberFormat="1" applyFont="1" applyFill="1" applyBorder="1"/>
    <xf numFmtId="4" fontId="0" fillId="6" borderId="1" xfId="0" applyNumberFormat="1" applyFill="1" applyBorder="1"/>
    <xf numFmtId="4" fontId="2" fillId="7" borderId="0" xfId="0" applyNumberFormat="1" applyFont="1" applyFill="1"/>
    <xf numFmtId="4" fontId="2" fillId="7" borderId="1" xfId="0" applyNumberFormat="1" applyFont="1" applyFill="1" applyBorder="1"/>
    <xf numFmtId="4" fontId="0" fillId="7" borderId="1" xfId="0" applyNumberFormat="1" applyFill="1" applyBorder="1"/>
    <xf numFmtId="4" fontId="1" fillId="0" borderId="1" xfId="0" applyNumberFormat="1" applyFont="1" applyBorder="1"/>
    <xf numFmtId="4" fontId="1" fillId="6" borderId="1" xfId="0" applyNumberFormat="1" applyFont="1" applyFill="1" applyBorder="1"/>
    <xf numFmtId="4" fontId="1" fillId="2" borderId="1" xfId="0" applyNumberFormat="1" applyFont="1" applyFill="1" applyBorder="1"/>
    <xf numFmtId="4" fontId="1" fillId="5" borderId="1" xfId="0" applyNumberFormat="1" applyFont="1" applyFill="1" applyBorder="1"/>
    <xf numFmtId="4" fontId="1" fillId="4" borderId="1" xfId="0" applyNumberFormat="1" applyFont="1" applyFill="1" applyBorder="1"/>
    <xf numFmtId="4" fontId="1" fillId="0" borderId="1" xfId="0" applyNumberFormat="1" applyFont="1" applyFill="1" applyBorder="1"/>
    <xf numFmtId="2" fontId="0" fillId="0" borderId="0" xfId="0" applyNumberFormat="1"/>
    <xf numFmtId="4" fontId="6" fillId="0" borderId="1" xfId="0" applyNumberFormat="1" applyFont="1" applyBorder="1"/>
    <xf numFmtId="0" fontId="8" fillId="8" borderId="0" xfId="0" applyNumberFormat="1" applyFont="1" applyFill="1" applyBorder="1" applyAlignment="1">
      <alignment horizontal="left" vertical="center" wrapText="1" readingOrder="1"/>
    </xf>
    <xf numFmtId="0" fontId="8" fillId="8" borderId="0" xfId="0" applyNumberFormat="1" applyFont="1" applyFill="1" applyBorder="1" applyAlignment="1">
      <alignment vertical="center" wrapText="1" readingOrder="1"/>
    </xf>
    <xf numFmtId="4" fontId="0" fillId="0" borderId="2" xfId="0" applyNumberFormat="1" applyBorder="1"/>
    <xf numFmtId="0" fontId="0" fillId="0" borderId="0" xfId="0" applyBorder="1"/>
    <xf numFmtId="0" fontId="0" fillId="0" borderId="3" xfId="0" applyBorder="1"/>
    <xf numFmtId="0" fontId="8" fillId="8" borderId="3" xfId="0" applyNumberFormat="1" applyFont="1" applyFill="1" applyBorder="1" applyAlignment="1">
      <alignment horizontal="left" vertical="center" wrapText="1" readingOrder="1"/>
    </xf>
    <xf numFmtId="0" fontId="9" fillId="0" borderId="0" xfId="2"/>
    <xf numFmtId="4" fontId="9" fillId="0" borderId="0" xfId="2" applyNumberFormat="1"/>
    <xf numFmtId="4" fontId="9" fillId="0" borderId="1" xfId="2" applyNumberFormat="1" applyBorder="1"/>
    <xf numFmtId="4" fontId="2" fillId="9" borderId="0" xfId="2" applyNumberFormat="1" applyFont="1" applyFill="1"/>
    <xf numFmtId="4" fontId="3" fillId="10" borderId="0" xfId="2" applyNumberFormat="1" applyFont="1" applyFill="1"/>
    <xf numFmtId="4" fontId="2" fillId="9" borderId="1" xfId="2" applyNumberFormat="1" applyFont="1" applyFill="1" applyBorder="1"/>
    <xf numFmtId="4" fontId="3" fillId="10" borderId="1" xfId="2" applyNumberFormat="1" applyFont="1" applyFill="1" applyBorder="1"/>
    <xf numFmtId="0" fontId="0" fillId="0" borderId="0" xfId="0" quotePrefix="1"/>
    <xf numFmtId="0" fontId="9" fillId="0" borderId="0" xfId="2"/>
    <xf numFmtId="0" fontId="4" fillId="0" borderId="0" xfId="2" applyFont="1"/>
    <xf numFmtId="0" fontId="4" fillId="0" borderId="1" xfId="2" applyFont="1" applyBorder="1"/>
    <xf numFmtId="4" fontId="9" fillId="0" borderId="1" xfId="2" applyNumberFormat="1" applyBorder="1"/>
    <xf numFmtId="4" fontId="0" fillId="0" borderId="0" xfId="0" applyNumberFormat="1" applyAlignment="1">
      <alignment horizontal="left"/>
    </xf>
    <xf numFmtId="4" fontId="10" fillId="0" borderId="1" xfId="2" applyNumberFormat="1" applyFont="1" applyBorder="1"/>
    <xf numFmtId="0" fontId="0" fillId="0" borderId="0" xfId="0" applyAlignment="1">
      <alignment horizontal="left"/>
    </xf>
    <xf numFmtId="4" fontId="11" fillId="0" borderId="1" xfId="2" applyNumberFormat="1" applyFont="1" applyBorder="1"/>
    <xf numFmtId="4" fontId="0" fillId="0" borderId="0" xfId="0" applyNumberFormat="1" applyBorder="1"/>
    <xf numFmtId="4" fontId="0" fillId="0" borderId="3" xfId="0" applyNumberFormat="1" applyBorder="1"/>
    <xf numFmtId="4" fontId="12" fillId="7" borderId="1" xfId="2" applyNumberFormat="1" applyFont="1" applyFill="1" applyBorder="1"/>
    <xf numFmtId="4" fontId="13" fillId="11" borderId="1" xfId="2" applyNumberFormat="1" applyFont="1" applyFill="1" applyBorder="1"/>
    <xf numFmtId="4" fontId="0" fillId="12" borderId="1" xfId="0" applyNumberFormat="1" applyFill="1" applyBorder="1"/>
    <xf numFmtId="0" fontId="0" fillId="12" borderId="0" xfId="0" applyFill="1"/>
    <xf numFmtId="0" fontId="0" fillId="12" borderId="0" xfId="0" quotePrefix="1" applyFill="1"/>
    <xf numFmtId="4" fontId="0" fillId="12" borderId="2" xfId="0" applyNumberFormat="1" applyFill="1" applyBorder="1"/>
    <xf numFmtId="0" fontId="4" fillId="0" borderId="0" xfId="2" applyFont="1" applyBorder="1" applyAlignment="1" applyProtection="1">
      <alignment horizontal="center"/>
    </xf>
    <xf numFmtId="0" fontId="9" fillId="0" borderId="0" xfId="2"/>
    <xf numFmtId="0" fontId="0" fillId="0" borderId="0" xfId="0" applyFill="1"/>
    <xf numFmtId="0" fontId="0" fillId="0" borderId="0" xfId="0" quotePrefix="1" applyFill="1"/>
    <xf numFmtId="4" fontId="0" fillId="0" borderId="2" xfId="0" applyNumberFormat="1" applyFill="1" applyBorder="1"/>
  </cellXfs>
  <cellStyles count="3">
    <cellStyle name="Normal 2" xfId="2"/>
    <cellStyle name="Normalno" xfId="0" builtinId="0"/>
    <cellStyle name="Normalno 2" xfId="1"/>
  </cellStyles>
  <dxfs count="0"/>
  <tableStyles count="0" defaultTableStyle="TableStyleMedium2" defaultPivotStyle="PivotStyleLight16"/>
  <colors>
    <mruColors>
      <color rgb="FF3366FF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1"/>
  <sheetViews>
    <sheetView tabSelected="1" workbookViewId="0">
      <selection activeCell="D1" sqref="D1"/>
    </sheetView>
  </sheetViews>
  <sheetFormatPr defaultRowHeight="14.4" x14ac:dyDescent="0.3"/>
  <cols>
    <col min="1" max="1" width="19.33203125" bestFit="1" customWidth="1"/>
    <col min="2" max="2" width="8.33203125" bestFit="1" customWidth="1"/>
    <col min="3" max="3" width="61.109375" bestFit="1" customWidth="1"/>
    <col min="4" max="4" width="11.6640625" bestFit="1" customWidth="1"/>
    <col min="5" max="5" width="14.109375" customWidth="1"/>
    <col min="6" max="6" width="11.6640625" bestFit="1" customWidth="1"/>
    <col min="7" max="7" width="24.109375" bestFit="1" customWidth="1"/>
    <col min="8" max="8" width="14" customWidth="1"/>
    <col min="9" max="9" width="11.44140625" customWidth="1"/>
  </cols>
  <sheetData>
    <row r="1" spans="1:9" ht="21" x14ac:dyDescent="0.4">
      <c r="C1" s="5" t="s">
        <v>369</v>
      </c>
    </row>
    <row r="3" spans="1:9" x14ac:dyDescent="0.3">
      <c r="A3" s="3" t="s">
        <v>283</v>
      </c>
      <c r="B3" s="3" t="s">
        <v>284</v>
      </c>
      <c r="C3" s="3" t="s">
        <v>285</v>
      </c>
      <c r="D3" s="4" t="s">
        <v>286</v>
      </c>
      <c r="E3" s="4" t="s">
        <v>287</v>
      </c>
      <c r="F3" s="4" t="s">
        <v>288</v>
      </c>
      <c r="G3" s="4" t="s">
        <v>289</v>
      </c>
      <c r="H3" s="4" t="s">
        <v>290</v>
      </c>
    </row>
    <row r="4" spans="1:9" x14ac:dyDescent="0.3">
      <c r="A4" s="22" t="s">
        <v>0</v>
      </c>
      <c r="B4" s="22" t="s">
        <v>1</v>
      </c>
      <c r="C4" s="22" t="s">
        <v>2</v>
      </c>
      <c r="D4" s="23">
        <v>7209661</v>
      </c>
      <c r="E4" s="23">
        <v>4711628.8099999996</v>
      </c>
      <c r="F4" s="23">
        <v>2498032.1900000004</v>
      </c>
      <c r="G4" s="24">
        <f>G5+G42+G237</f>
        <v>85483</v>
      </c>
      <c r="H4" s="24">
        <f>H5+H42+H237</f>
        <v>7295144</v>
      </c>
    </row>
    <row r="5" spans="1:9" x14ac:dyDescent="0.3">
      <c r="A5" s="7" t="s">
        <v>3</v>
      </c>
      <c r="B5" s="7" t="s">
        <v>4</v>
      </c>
      <c r="C5" s="7" t="s">
        <v>5</v>
      </c>
      <c r="D5" s="8">
        <v>5425200</v>
      </c>
      <c r="E5" s="8">
        <v>3940309.59</v>
      </c>
      <c r="F5" s="8">
        <v>1484890.4100000001</v>
      </c>
      <c r="G5" s="27">
        <f>G6+G28</f>
        <v>75000</v>
      </c>
      <c r="H5" s="27">
        <f>H6+H28</f>
        <v>5500200</v>
      </c>
    </row>
    <row r="6" spans="1:9" x14ac:dyDescent="0.3">
      <c r="A6" s="19" t="s">
        <v>6</v>
      </c>
      <c r="B6" s="19" t="s">
        <v>7</v>
      </c>
      <c r="C6" s="19" t="s">
        <v>8</v>
      </c>
      <c r="D6" s="20">
        <v>305200</v>
      </c>
      <c r="E6" s="20">
        <v>166916.07</v>
      </c>
      <c r="F6" s="20">
        <v>138283.93</v>
      </c>
      <c r="G6" s="26">
        <f t="shared" ref="G6:H8" si="0">G7</f>
        <v>0</v>
      </c>
      <c r="H6" s="26">
        <f t="shared" si="0"/>
        <v>305200</v>
      </c>
    </row>
    <row r="7" spans="1:9" x14ac:dyDescent="0.3">
      <c r="A7" s="16" t="s">
        <v>9</v>
      </c>
      <c r="B7" s="16" t="s">
        <v>10</v>
      </c>
      <c r="C7" s="16" t="s">
        <v>11</v>
      </c>
      <c r="D7" s="17">
        <v>305200</v>
      </c>
      <c r="E7" s="17">
        <v>166916.07</v>
      </c>
      <c r="F7" s="17">
        <v>138283.93</v>
      </c>
      <c r="G7" s="28">
        <f t="shared" si="0"/>
        <v>0</v>
      </c>
      <c r="H7" s="28">
        <f t="shared" si="0"/>
        <v>305200</v>
      </c>
    </row>
    <row r="8" spans="1:9" x14ac:dyDescent="0.3">
      <c r="A8" s="13" t="s">
        <v>9</v>
      </c>
      <c r="B8" s="13" t="s">
        <v>12</v>
      </c>
      <c r="C8" s="13" t="s">
        <v>13</v>
      </c>
      <c r="D8" s="14">
        <v>305200</v>
      </c>
      <c r="E8" s="14">
        <v>166916.07</v>
      </c>
      <c r="F8" s="14">
        <v>138283.93</v>
      </c>
      <c r="G8" s="29">
        <f t="shared" si="0"/>
        <v>0</v>
      </c>
      <c r="H8" s="29">
        <f t="shared" si="0"/>
        <v>305200</v>
      </c>
    </row>
    <row r="9" spans="1:9" x14ac:dyDescent="0.3">
      <c r="A9" s="1" t="s">
        <v>14</v>
      </c>
      <c r="B9" s="1" t="s">
        <v>15</v>
      </c>
      <c r="C9" s="1" t="s">
        <v>16</v>
      </c>
      <c r="D9" s="2">
        <v>305200</v>
      </c>
      <c r="E9" s="2">
        <v>166916.07</v>
      </c>
      <c r="F9" s="2">
        <v>138283.93</v>
      </c>
      <c r="G9" s="2">
        <f>G10</f>
        <v>0</v>
      </c>
      <c r="H9" s="2">
        <f>G9+D9</f>
        <v>305200</v>
      </c>
    </row>
    <row r="10" spans="1:9" x14ac:dyDescent="0.3">
      <c r="A10" t="s">
        <v>14</v>
      </c>
      <c r="B10" t="s">
        <v>17</v>
      </c>
      <c r="C10" t="s">
        <v>18</v>
      </c>
      <c r="D10" s="25">
        <v>305200</v>
      </c>
      <c r="E10" s="25">
        <v>166916.07</v>
      </c>
      <c r="F10" s="25">
        <v>138283.93</v>
      </c>
      <c r="G10" s="25">
        <f>SUM(G11:G27)</f>
        <v>0</v>
      </c>
      <c r="H10" s="25">
        <f>SUM(H11:H27)</f>
        <v>305200</v>
      </c>
    </row>
    <row r="11" spans="1:9" x14ac:dyDescent="0.3">
      <c r="A11" t="s">
        <v>19</v>
      </c>
      <c r="B11" t="s">
        <v>20</v>
      </c>
      <c r="C11" t="s">
        <v>21</v>
      </c>
      <c r="D11" s="2">
        <v>20000</v>
      </c>
      <c r="E11" s="2">
        <v>8280.4</v>
      </c>
      <c r="F11" s="2">
        <v>11719.6</v>
      </c>
      <c r="G11" s="2">
        <v>-11719</v>
      </c>
      <c r="H11" s="2">
        <f t="shared" ref="H11:H27" si="1">G11+D11</f>
        <v>8281</v>
      </c>
      <c r="I11" s="31"/>
    </row>
    <row r="12" spans="1:9" x14ac:dyDescent="0.3">
      <c r="A12" t="s">
        <v>22</v>
      </c>
      <c r="B12" t="s">
        <v>20</v>
      </c>
      <c r="C12" t="s">
        <v>23</v>
      </c>
      <c r="D12" s="2">
        <v>2670</v>
      </c>
      <c r="E12" s="2">
        <v>951</v>
      </c>
      <c r="F12" s="2">
        <v>1719</v>
      </c>
      <c r="G12" s="2">
        <v>-1719</v>
      </c>
      <c r="H12" s="2">
        <f>D12+G12</f>
        <v>951</v>
      </c>
      <c r="I12" s="31"/>
    </row>
    <row r="13" spans="1:9" x14ac:dyDescent="0.3">
      <c r="A13" t="s">
        <v>24</v>
      </c>
      <c r="B13" t="s">
        <v>20</v>
      </c>
      <c r="C13" t="s">
        <v>25</v>
      </c>
      <c r="D13" s="2">
        <v>2000</v>
      </c>
      <c r="E13" s="2">
        <v>0</v>
      </c>
      <c r="F13" s="2">
        <v>2000</v>
      </c>
      <c r="G13" s="2">
        <v>-1208</v>
      </c>
      <c r="H13" s="2">
        <f t="shared" si="1"/>
        <v>792</v>
      </c>
      <c r="I13" s="31"/>
    </row>
    <row r="14" spans="1:9" x14ac:dyDescent="0.3">
      <c r="A14" t="s">
        <v>26</v>
      </c>
      <c r="B14" t="s">
        <v>27</v>
      </c>
      <c r="C14" t="s">
        <v>28</v>
      </c>
      <c r="D14" s="2">
        <v>28000</v>
      </c>
      <c r="E14" s="2">
        <v>19953.490000000002</v>
      </c>
      <c r="F14" s="2">
        <v>8046.5099999999984</v>
      </c>
      <c r="G14" s="2">
        <v>4000</v>
      </c>
      <c r="H14" s="2">
        <f t="shared" si="1"/>
        <v>32000</v>
      </c>
      <c r="I14" s="31"/>
    </row>
    <row r="15" spans="1:9" x14ac:dyDescent="0.3">
      <c r="A15" t="s">
        <v>29</v>
      </c>
      <c r="B15" t="s">
        <v>27</v>
      </c>
      <c r="C15" t="s">
        <v>30</v>
      </c>
      <c r="D15" s="2">
        <v>68230</v>
      </c>
      <c r="E15" s="2">
        <v>41487.94</v>
      </c>
      <c r="F15" s="2">
        <v>26742.059999999998</v>
      </c>
      <c r="G15" s="2">
        <v>12260</v>
      </c>
      <c r="H15" s="59">
        <f t="shared" si="1"/>
        <v>80490</v>
      </c>
      <c r="I15" s="31"/>
    </row>
    <row r="16" spans="1:9" x14ac:dyDescent="0.3">
      <c r="A16" t="s">
        <v>31</v>
      </c>
      <c r="B16" t="s">
        <v>27</v>
      </c>
      <c r="C16" t="s">
        <v>32</v>
      </c>
      <c r="D16" s="2">
        <v>11500</v>
      </c>
      <c r="E16" s="2">
        <v>4589.7700000000004</v>
      </c>
      <c r="F16" s="2">
        <v>6910.23</v>
      </c>
      <c r="G16" s="2">
        <v>-1500</v>
      </c>
      <c r="H16" s="2">
        <f t="shared" si="1"/>
        <v>10000</v>
      </c>
      <c r="I16" s="31"/>
    </row>
    <row r="17" spans="1:9" x14ac:dyDescent="0.3">
      <c r="A17" t="s">
        <v>33</v>
      </c>
      <c r="B17" t="s">
        <v>27</v>
      </c>
      <c r="C17" t="s">
        <v>34</v>
      </c>
      <c r="D17" s="2">
        <v>1500</v>
      </c>
      <c r="E17" s="2">
        <v>4923.4399999999996</v>
      </c>
      <c r="F17" s="2">
        <v>-3423.4399999999996</v>
      </c>
      <c r="G17" s="2">
        <v>4500</v>
      </c>
      <c r="H17" s="2">
        <f t="shared" si="1"/>
        <v>6000</v>
      </c>
      <c r="I17" s="31"/>
    </row>
    <row r="18" spans="1:9" x14ac:dyDescent="0.3">
      <c r="A18" t="s">
        <v>35</v>
      </c>
      <c r="B18" t="s">
        <v>27</v>
      </c>
      <c r="C18" t="s">
        <v>36</v>
      </c>
      <c r="D18" s="2">
        <v>2000</v>
      </c>
      <c r="E18" s="2">
        <v>1079</v>
      </c>
      <c r="F18" s="2">
        <v>921</v>
      </c>
      <c r="G18" s="2">
        <v>-921</v>
      </c>
      <c r="H18" s="2">
        <f t="shared" si="1"/>
        <v>1079</v>
      </c>
      <c r="I18" s="31"/>
    </row>
    <row r="19" spans="1:9" x14ac:dyDescent="0.3">
      <c r="A19" t="s">
        <v>37</v>
      </c>
      <c r="B19" t="s">
        <v>38</v>
      </c>
      <c r="C19" t="s">
        <v>39</v>
      </c>
      <c r="D19" s="2">
        <v>12800</v>
      </c>
      <c r="E19" s="2">
        <v>5583.13</v>
      </c>
      <c r="F19" s="2">
        <v>7216.87</v>
      </c>
      <c r="G19" s="2">
        <v>-4675</v>
      </c>
      <c r="H19" s="2">
        <f t="shared" si="1"/>
        <v>8125</v>
      </c>
      <c r="I19" s="31"/>
    </row>
    <row r="20" spans="1:9" x14ac:dyDescent="0.3">
      <c r="A20" t="s">
        <v>40</v>
      </c>
      <c r="B20" t="s">
        <v>38</v>
      </c>
      <c r="C20" t="s">
        <v>41</v>
      </c>
      <c r="D20" s="2">
        <v>75000</v>
      </c>
      <c r="E20" s="2">
        <v>36578.129999999997</v>
      </c>
      <c r="F20" s="2">
        <v>38421.870000000003</v>
      </c>
      <c r="G20" s="2">
        <v>7482</v>
      </c>
      <c r="H20" s="2">
        <f t="shared" si="1"/>
        <v>82482</v>
      </c>
      <c r="I20" s="31"/>
    </row>
    <row r="21" spans="1:9" x14ac:dyDescent="0.3">
      <c r="A21" t="s">
        <v>42</v>
      </c>
      <c r="B21" t="s">
        <v>38</v>
      </c>
      <c r="C21" t="s">
        <v>43</v>
      </c>
      <c r="D21" s="2">
        <v>45000</v>
      </c>
      <c r="E21" s="2">
        <v>22378.95</v>
      </c>
      <c r="F21" s="2">
        <v>22621.05</v>
      </c>
      <c r="G21" s="2">
        <v>-8000</v>
      </c>
      <c r="H21" s="2">
        <f t="shared" si="1"/>
        <v>37000</v>
      </c>
      <c r="I21" s="31"/>
    </row>
    <row r="22" spans="1:9" x14ac:dyDescent="0.3">
      <c r="A22" t="s">
        <v>44</v>
      </c>
      <c r="B22" t="s">
        <v>38</v>
      </c>
      <c r="C22" t="s">
        <v>45</v>
      </c>
      <c r="D22" s="2">
        <v>8000</v>
      </c>
      <c r="E22" s="2">
        <v>7075.8</v>
      </c>
      <c r="F22" s="2">
        <v>924.19999999999982</v>
      </c>
      <c r="G22" s="2">
        <v>2000</v>
      </c>
      <c r="H22" s="2">
        <f t="shared" si="1"/>
        <v>10000</v>
      </c>
      <c r="I22" s="31"/>
    </row>
    <row r="23" spans="1:9" x14ac:dyDescent="0.3">
      <c r="A23" t="s">
        <v>46</v>
      </c>
      <c r="B23" t="s">
        <v>38</v>
      </c>
      <c r="C23" t="s">
        <v>47</v>
      </c>
      <c r="D23" s="2">
        <v>14000</v>
      </c>
      <c r="E23" s="2">
        <v>2660</v>
      </c>
      <c r="F23" s="2">
        <v>11340</v>
      </c>
      <c r="G23" s="2">
        <v>-2900</v>
      </c>
      <c r="H23" s="59">
        <f t="shared" si="1"/>
        <v>11100</v>
      </c>
      <c r="I23" s="31"/>
    </row>
    <row r="24" spans="1:9" x14ac:dyDescent="0.3">
      <c r="A24" t="s">
        <v>48</v>
      </c>
      <c r="B24" t="s">
        <v>38</v>
      </c>
      <c r="C24" t="s">
        <v>49</v>
      </c>
      <c r="D24" s="2">
        <v>10500</v>
      </c>
      <c r="E24" s="2">
        <v>6434.27</v>
      </c>
      <c r="F24" s="2">
        <v>4065.7299999999996</v>
      </c>
      <c r="G24" s="2">
        <v>-1000</v>
      </c>
      <c r="H24" s="2">
        <f t="shared" si="1"/>
        <v>9500</v>
      </c>
      <c r="I24" s="31"/>
    </row>
    <row r="25" spans="1:9" x14ac:dyDescent="0.3">
      <c r="A25" t="s">
        <v>50</v>
      </c>
      <c r="B25" t="s">
        <v>38</v>
      </c>
      <c r="C25" t="s">
        <v>51</v>
      </c>
      <c r="D25" s="2">
        <v>1000</v>
      </c>
      <c r="E25" s="2">
        <v>0</v>
      </c>
      <c r="F25" s="2">
        <v>1000</v>
      </c>
      <c r="G25" s="2">
        <v>0</v>
      </c>
      <c r="H25" s="2">
        <f t="shared" si="1"/>
        <v>1000</v>
      </c>
      <c r="I25" s="31"/>
    </row>
    <row r="26" spans="1:9" x14ac:dyDescent="0.3">
      <c r="A26" t="s">
        <v>52</v>
      </c>
      <c r="B26" t="s">
        <v>53</v>
      </c>
      <c r="C26" t="s">
        <v>54</v>
      </c>
      <c r="D26" s="2">
        <v>1000</v>
      </c>
      <c r="E26" s="2">
        <v>400</v>
      </c>
      <c r="F26" s="2">
        <v>600</v>
      </c>
      <c r="G26" s="2">
        <v>-600</v>
      </c>
      <c r="H26" s="2">
        <f t="shared" si="1"/>
        <v>400</v>
      </c>
      <c r="I26" s="31"/>
    </row>
    <row r="27" spans="1:9" x14ac:dyDescent="0.3">
      <c r="A27" t="s">
        <v>55</v>
      </c>
      <c r="B27" t="s">
        <v>53</v>
      </c>
      <c r="C27" t="s">
        <v>56</v>
      </c>
      <c r="D27" s="2">
        <v>2000</v>
      </c>
      <c r="E27" s="2">
        <v>4540.75</v>
      </c>
      <c r="F27" s="2">
        <v>-2540.75</v>
      </c>
      <c r="G27" s="2">
        <v>4000</v>
      </c>
      <c r="H27" s="2">
        <f t="shared" si="1"/>
        <v>6000</v>
      </c>
      <c r="I27" s="31"/>
    </row>
    <row r="28" spans="1:9" x14ac:dyDescent="0.3">
      <c r="A28" s="19" t="s">
        <v>6</v>
      </c>
      <c r="B28" s="19" t="s">
        <v>57</v>
      </c>
      <c r="C28" s="19" t="s">
        <v>58</v>
      </c>
      <c r="D28" s="20">
        <v>5120000</v>
      </c>
      <c r="E28" s="20">
        <v>3773393.52</v>
      </c>
      <c r="F28" s="20">
        <v>1346606.48</v>
      </c>
      <c r="G28" s="26">
        <f>G29</f>
        <v>75000</v>
      </c>
      <c r="H28" s="26">
        <f>G28+D28</f>
        <v>5195000</v>
      </c>
    </row>
    <row r="29" spans="1:9" x14ac:dyDescent="0.3">
      <c r="A29" s="16" t="s">
        <v>9</v>
      </c>
      <c r="B29" s="16" t="s">
        <v>59</v>
      </c>
      <c r="C29" s="16" t="s">
        <v>60</v>
      </c>
      <c r="D29" s="17">
        <v>5120000</v>
      </c>
      <c r="E29" s="17">
        <v>3773393.52</v>
      </c>
      <c r="F29" s="17">
        <v>1346606.48</v>
      </c>
      <c r="G29" s="18">
        <f>G30</f>
        <v>75000</v>
      </c>
      <c r="H29" s="18">
        <f t="shared" ref="H29:H41" si="2">G29+D29</f>
        <v>5195000</v>
      </c>
    </row>
    <row r="30" spans="1:9" x14ac:dyDescent="0.3">
      <c r="A30" s="13" t="s">
        <v>9</v>
      </c>
      <c r="B30" s="13" t="s">
        <v>61</v>
      </c>
      <c r="C30" s="13" t="s">
        <v>62</v>
      </c>
      <c r="D30" s="14">
        <v>5120000</v>
      </c>
      <c r="E30" s="14">
        <v>3773393.52</v>
      </c>
      <c r="F30" s="14">
        <v>1346606.48</v>
      </c>
      <c r="G30" s="15">
        <f>G31</f>
        <v>75000</v>
      </c>
      <c r="H30" s="15">
        <f t="shared" si="2"/>
        <v>5195000</v>
      </c>
    </row>
    <row r="31" spans="1:9" x14ac:dyDescent="0.3">
      <c r="A31" s="10" t="s">
        <v>9</v>
      </c>
      <c r="B31" s="10" t="s">
        <v>63</v>
      </c>
      <c r="C31" s="10" t="s">
        <v>64</v>
      </c>
      <c r="D31" s="11">
        <v>5120000</v>
      </c>
      <c r="E31" s="11">
        <v>3773393.52</v>
      </c>
      <c r="F31" s="11">
        <v>1346606.48</v>
      </c>
      <c r="G31" s="12">
        <f>G32</f>
        <v>75000</v>
      </c>
      <c r="H31" s="12">
        <f t="shared" si="2"/>
        <v>5195000</v>
      </c>
    </row>
    <row r="32" spans="1:9" x14ac:dyDescent="0.3">
      <c r="A32" s="1" t="s">
        <v>14</v>
      </c>
      <c r="B32" s="1" t="s">
        <v>15</v>
      </c>
      <c r="C32" s="1" t="s">
        <v>16</v>
      </c>
      <c r="D32" s="2">
        <v>5120000</v>
      </c>
      <c r="E32" s="2">
        <v>3773393.52</v>
      </c>
      <c r="F32" s="2">
        <v>1346606.48</v>
      </c>
      <c r="G32" s="2">
        <f>G33+G38</f>
        <v>75000</v>
      </c>
      <c r="H32" s="6">
        <f t="shared" si="2"/>
        <v>5195000</v>
      </c>
    </row>
    <row r="33" spans="1:8" x14ac:dyDescent="0.3">
      <c r="A33" t="s">
        <v>14</v>
      </c>
      <c r="B33" t="s">
        <v>65</v>
      </c>
      <c r="C33" t="s">
        <v>66</v>
      </c>
      <c r="D33" s="25">
        <v>4950000</v>
      </c>
      <c r="E33" s="25">
        <v>3723217.65</v>
      </c>
      <c r="F33" s="25">
        <v>1226782.3500000001</v>
      </c>
      <c r="G33" s="25">
        <f>SUM(G34:G37)</f>
        <v>163000</v>
      </c>
      <c r="H33" s="30">
        <f t="shared" si="2"/>
        <v>5113000</v>
      </c>
    </row>
    <row r="34" spans="1:8" x14ac:dyDescent="0.3">
      <c r="A34" t="s">
        <v>67</v>
      </c>
      <c r="B34" t="s">
        <v>68</v>
      </c>
      <c r="C34" t="s">
        <v>69</v>
      </c>
      <c r="D34" s="2">
        <v>4045000</v>
      </c>
      <c r="E34" s="2">
        <v>3124061.18</v>
      </c>
      <c r="F34" s="2">
        <v>920938.81999999983</v>
      </c>
      <c r="G34" s="2">
        <v>163000</v>
      </c>
      <c r="H34" s="6">
        <f t="shared" si="2"/>
        <v>4208000</v>
      </c>
    </row>
    <row r="35" spans="1:8" x14ac:dyDescent="0.3">
      <c r="A35" t="s">
        <v>70</v>
      </c>
      <c r="B35" t="s">
        <v>68</v>
      </c>
      <c r="C35" t="s">
        <v>71</v>
      </c>
      <c r="D35" s="2">
        <v>5000</v>
      </c>
      <c r="E35" s="2">
        <v>0</v>
      </c>
      <c r="F35" s="2">
        <v>5000</v>
      </c>
      <c r="G35" s="2">
        <v>0</v>
      </c>
      <c r="H35" s="6">
        <f t="shared" si="2"/>
        <v>5000</v>
      </c>
    </row>
    <row r="36" spans="1:8" x14ac:dyDescent="0.3">
      <c r="A36" t="s">
        <v>72</v>
      </c>
      <c r="B36" t="s">
        <v>73</v>
      </c>
      <c r="C36" t="s">
        <v>74</v>
      </c>
      <c r="D36" s="2">
        <v>200000</v>
      </c>
      <c r="E36" s="2">
        <v>90958.14</v>
      </c>
      <c r="F36" s="2">
        <v>109041.86</v>
      </c>
      <c r="G36" s="2">
        <v>0</v>
      </c>
      <c r="H36" s="6">
        <f t="shared" si="2"/>
        <v>200000</v>
      </c>
    </row>
    <row r="37" spans="1:8" x14ac:dyDescent="0.3">
      <c r="A37" t="s">
        <v>75</v>
      </c>
      <c r="B37" t="s">
        <v>76</v>
      </c>
      <c r="C37" t="s">
        <v>77</v>
      </c>
      <c r="D37" s="2">
        <v>700000</v>
      </c>
      <c r="E37" s="2">
        <v>508198.33</v>
      </c>
      <c r="F37" s="2">
        <v>191801.66999999998</v>
      </c>
      <c r="G37" s="2">
        <v>0</v>
      </c>
      <c r="H37" s="6">
        <f t="shared" si="2"/>
        <v>700000</v>
      </c>
    </row>
    <row r="38" spans="1:8" x14ac:dyDescent="0.3">
      <c r="A38" t="s">
        <v>14</v>
      </c>
      <c r="B38" t="s">
        <v>17</v>
      </c>
      <c r="C38" t="s">
        <v>18</v>
      </c>
      <c r="D38" s="25">
        <v>170000</v>
      </c>
      <c r="E38" s="25">
        <v>50175.87</v>
      </c>
      <c r="F38" s="25">
        <v>119824.13</v>
      </c>
      <c r="G38" s="25">
        <f>SUM(G39:G41)</f>
        <v>-88000</v>
      </c>
      <c r="H38" s="30">
        <f t="shared" si="2"/>
        <v>82000</v>
      </c>
    </row>
    <row r="39" spans="1:8" x14ac:dyDescent="0.3">
      <c r="A39" t="s">
        <v>78</v>
      </c>
      <c r="B39" t="s">
        <v>20</v>
      </c>
      <c r="C39" t="s">
        <v>79</v>
      </c>
      <c r="D39" s="2">
        <v>120000</v>
      </c>
      <c r="E39" s="2">
        <v>40613.370000000003</v>
      </c>
      <c r="F39" s="2">
        <v>79386.63</v>
      </c>
      <c r="G39" s="2">
        <v>-50000</v>
      </c>
      <c r="H39" s="6">
        <f t="shared" si="2"/>
        <v>70000</v>
      </c>
    </row>
    <row r="40" spans="1:8" x14ac:dyDescent="0.3">
      <c r="A40" t="s">
        <v>80</v>
      </c>
      <c r="B40" t="s">
        <v>53</v>
      </c>
      <c r="C40" t="s">
        <v>81</v>
      </c>
      <c r="D40" s="2">
        <v>0</v>
      </c>
      <c r="E40" s="2">
        <v>0</v>
      </c>
      <c r="F40" s="2">
        <v>0</v>
      </c>
      <c r="G40" s="2">
        <v>0</v>
      </c>
      <c r="H40" s="6">
        <f t="shared" si="2"/>
        <v>0</v>
      </c>
    </row>
    <row r="41" spans="1:8" x14ac:dyDescent="0.3">
      <c r="A41" t="s">
        <v>82</v>
      </c>
      <c r="B41" t="s">
        <v>53</v>
      </c>
      <c r="C41" t="s">
        <v>83</v>
      </c>
      <c r="D41" s="2">
        <v>50000</v>
      </c>
      <c r="E41" s="2">
        <v>9562.5</v>
      </c>
      <c r="F41" s="2">
        <v>40437.5</v>
      </c>
      <c r="G41" s="2">
        <v>-38000</v>
      </c>
      <c r="H41" s="6">
        <f t="shared" si="2"/>
        <v>12000</v>
      </c>
    </row>
    <row r="42" spans="1:8" x14ac:dyDescent="0.3">
      <c r="A42" s="7" t="s">
        <v>3</v>
      </c>
      <c r="B42" s="7" t="s">
        <v>84</v>
      </c>
      <c r="C42" s="7" t="s">
        <v>85</v>
      </c>
      <c r="D42" s="8">
        <v>1461379</v>
      </c>
      <c r="E42" s="8">
        <v>693791.03</v>
      </c>
      <c r="F42" s="8">
        <v>767587.97</v>
      </c>
      <c r="G42" s="9">
        <f>G43+G72+G87+G110+G177+G194+G230</f>
        <v>31078</v>
      </c>
      <c r="H42" s="9">
        <f>H43+H72+H87+H110+H177+H194+H230</f>
        <v>1492457</v>
      </c>
    </row>
    <row r="43" spans="1:8" x14ac:dyDescent="0.3">
      <c r="A43" s="19" t="s">
        <v>6</v>
      </c>
      <c r="B43" s="19" t="s">
        <v>7</v>
      </c>
      <c r="C43" s="19" t="s">
        <v>86</v>
      </c>
      <c r="D43" s="20">
        <v>540536</v>
      </c>
      <c r="E43" s="20">
        <v>269094.49</v>
      </c>
      <c r="F43" s="20">
        <v>271441.51</v>
      </c>
      <c r="G43" s="21">
        <f>G44+G53</f>
        <v>23000</v>
      </c>
      <c r="H43" s="21">
        <f>H44+H53</f>
        <v>563536</v>
      </c>
    </row>
    <row r="44" spans="1:8" x14ac:dyDescent="0.3">
      <c r="A44" s="16" t="s">
        <v>9</v>
      </c>
      <c r="B44" s="16" t="s">
        <v>10</v>
      </c>
      <c r="C44" s="16" t="s">
        <v>11</v>
      </c>
      <c r="D44" s="17">
        <v>223100</v>
      </c>
      <c r="E44" s="17">
        <v>165608.29</v>
      </c>
      <c r="F44" s="17">
        <v>57491.709999999992</v>
      </c>
      <c r="G44" s="18">
        <f>G45</f>
        <v>23000</v>
      </c>
      <c r="H44" s="18">
        <f>H45</f>
        <v>246100</v>
      </c>
    </row>
    <row r="45" spans="1:8" x14ac:dyDescent="0.3">
      <c r="A45" s="13" t="s">
        <v>9</v>
      </c>
      <c r="B45" s="13" t="s">
        <v>87</v>
      </c>
      <c r="C45" s="13" t="s">
        <v>11</v>
      </c>
      <c r="D45" s="14">
        <v>223100</v>
      </c>
      <c r="E45" s="14">
        <v>165608.29</v>
      </c>
      <c r="F45" s="14">
        <v>57491.709999999992</v>
      </c>
      <c r="G45" s="15">
        <f>G46</f>
        <v>23000</v>
      </c>
      <c r="H45" s="15">
        <f>H46</f>
        <v>246100</v>
      </c>
    </row>
    <row r="46" spans="1:8" x14ac:dyDescent="0.3">
      <c r="A46" s="1" t="s">
        <v>14</v>
      </c>
      <c r="B46" s="1" t="s">
        <v>15</v>
      </c>
      <c r="C46" s="1" t="s">
        <v>16</v>
      </c>
      <c r="D46" s="2">
        <v>223100</v>
      </c>
      <c r="E46" s="2">
        <v>165608.29</v>
      </c>
      <c r="F46" s="2">
        <v>57491.709999999992</v>
      </c>
      <c r="G46" s="2">
        <f>G47+G51</f>
        <v>23000</v>
      </c>
      <c r="H46" s="2">
        <f>H47+H51</f>
        <v>246100</v>
      </c>
    </row>
    <row r="47" spans="1:8" x14ac:dyDescent="0.3">
      <c r="A47" t="s">
        <v>14</v>
      </c>
      <c r="B47" t="s">
        <v>65</v>
      </c>
      <c r="C47" t="s">
        <v>66</v>
      </c>
      <c r="D47" s="2">
        <v>219100</v>
      </c>
      <c r="E47" s="2">
        <v>163996.32999999999</v>
      </c>
      <c r="F47" s="2">
        <v>55103.670000000013</v>
      </c>
      <c r="G47" s="2">
        <f>SUM(G48:G50)</f>
        <v>24000</v>
      </c>
      <c r="H47" s="2">
        <f t="shared" ref="H47:H52" si="3">D47+G47</f>
        <v>243100</v>
      </c>
    </row>
    <row r="48" spans="1:8" x14ac:dyDescent="0.3">
      <c r="A48" t="s">
        <v>88</v>
      </c>
      <c r="B48" t="s">
        <v>68</v>
      </c>
      <c r="C48" t="s">
        <v>89</v>
      </c>
      <c r="D48" s="2">
        <v>190000</v>
      </c>
      <c r="E48" s="2">
        <v>139481.84</v>
      </c>
      <c r="F48" s="2">
        <v>50518.16</v>
      </c>
      <c r="G48" s="2">
        <v>13000</v>
      </c>
      <c r="H48" s="2">
        <f t="shared" si="3"/>
        <v>203000</v>
      </c>
    </row>
    <row r="49" spans="1:8" x14ac:dyDescent="0.3">
      <c r="A49" t="s">
        <v>90</v>
      </c>
      <c r="B49" t="s">
        <v>73</v>
      </c>
      <c r="C49" t="s">
        <v>74</v>
      </c>
      <c r="D49" s="2">
        <v>3000</v>
      </c>
      <c r="E49" s="2">
        <v>1500</v>
      </c>
      <c r="F49" s="2">
        <v>1500</v>
      </c>
      <c r="G49" s="2">
        <v>4000</v>
      </c>
      <c r="H49" s="2">
        <f t="shared" si="3"/>
        <v>7000</v>
      </c>
    </row>
    <row r="50" spans="1:8" x14ac:dyDescent="0.3">
      <c r="A50" t="s">
        <v>91</v>
      </c>
      <c r="B50" t="s">
        <v>76</v>
      </c>
      <c r="C50" t="s">
        <v>92</v>
      </c>
      <c r="D50" s="2">
        <v>26100</v>
      </c>
      <c r="E50" s="2">
        <v>23014.49</v>
      </c>
      <c r="F50" s="2">
        <v>3085.5099999999984</v>
      </c>
      <c r="G50" s="2">
        <v>7000</v>
      </c>
      <c r="H50" s="2">
        <f t="shared" si="3"/>
        <v>33100</v>
      </c>
    </row>
    <row r="51" spans="1:8" x14ac:dyDescent="0.3">
      <c r="A51" t="s">
        <v>14</v>
      </c>
      <c r="B51" t="s">
        <v>17</v>
      </c>
      <c r="C51" t="s">
        <v>18</v>
      </c>
      <c r="D51" s="2">
        <v>4000</v>
      </c>
      <c r="E51" s="2">
        <v>1611.96</v>
      </c>
      <c r="F51" s="2">
        <v>2388.04</v>
      </c>
      <c r="G51" s="2">
        <f>G52</f>
        <v>-1000</v>
      </c>
      <c r="H51" s="2">
        <f t="shared" si="3"/>
        <v>3000</v>
      </c>
    </row>
    <row r="52" spans="1:8" x14ac:dyDescent="0.3">
      <c r="A52" t="s">
        <v>93</v>
      </c>
      <c r="B52" t="s">
        <v>20</v>
      </c>
      <c r="C52" t="s">
        <v>79</v>
      </c>
      <c r="D52" s="2">
        <v>4000</v>
      </c>
      <c r="E52" s="2">
        <v>1611.96</v>
      </c>
      <c r="F52" s="2">
        <v>2388.04</v>
      </c>
      <c r="G52" s="2">
        <v>-1000</v>
      </c>
      <c r="H52" s="2">
        <f t="shared" si="3"/>
        <v>3000</v>
      </c>
    </row>
    <row r="53" spans="1:8" x14ac:dyDescent="0.3">
      <c r="A53" s="16" t="s">
        <v>9</v>
      </c>
      <c r="B53" s="16" t="s">
        <v>94</v>
      </c>
      <c r="C53" s="16" t="s">
        <v>95</v>
      </c>
      <c r="D53" s="17">
        <v>317436</v>
      </c>
      <c r="E53" s="17">
        <v>103486.2</v>
      </c>
      <c r="F53" s="17">
        <v>213949.8</v>
      </c>
      <c r="G53" s="18">
        <f>G54</f>
        <v>0</v>
      </c>
      <c r="H53" s="18">
        <f>H54</f>
        <v>317436</v>
      </c>
    </row>
    <row r="54" spans="1:8" x14ac:dyDescent="0.3">
      <c r="A54" s="13" t="s">
        <v>9</v>
      </c>
      <c r="B54" s="13" t="s">
        <v>96</v>
      </c>
      <c r="C54" s="13" t="s">
        <v>97</v>
      </c>
      <c r="D54" s="14">
        <v>317436</v>
      </c>
      <c r="E54" s="14">
        <v>103486.2</v>
      </c>
      <c r="F54" s="14">
        <v>213949.8</v>
      </c>
      <c r="G54" s="15">
        <f>G55+G69</f>
        <v>0</v>
      </c>
      <c r="H54" s="15">
        <f>H55+H69</f>
        <v>317436</v>
      </c>
    </row>
    <row r="55" spans="1:8" x14ac:dyDescent="0.3">
      <c r="A55" s="1" t="s">
        <v>14</v>
      </c>
      <c r="B55" s="1" t="s">
        <v>15</v>
      </c>
      <c r="C55" s="1" t="s">
        <v>16</v>
      </c>
      <c r="D55" s="2">
        <v>217436</v>
      </c>
      <c r="E55" s="2">
        <v>103486.2</v>
      </c>
      <c r="F55" s="2">
        <v>113949.8</v>
      </c>
      <c r="G55" s="2">
        <v>0</v>
      </c>
      <c r="H55" s="25">
        <f>D55+G55</f>
        <v>217436</v>
      </c>
    </row>
    <row r="56" spans="1:8" x14ac:dyDescent="0.3">
      <c r="A56" t="s">
        <v>14</v>
      </c>
      <c r="B56" t="s">
        <v>65</v>
      </c>
      <c r="C56" t="s">
        <v>66</v>
      </c>
      <c r="D56" s="2">
        <v>61450</v>
      </c>
      <c r="E56" s="2">
        <v>53585.3</v>
      </c>
      <c r="F56" s="2">
        <v>7864.6999999999971</v>
      </c>
      <c r="G56" s="2">
        <v>0</v>
      </c>
      <c r="H56" s="32">
        <f t="shared" ref="H56:H73" si="4">D56+G56</f>
        <v>61450</v>
      </c>
    </row>
    <row r="57" spans="1:8" x14ac:dyDescent="0.3">
      <c r="A57" t="s">
        <v>98</v>
      </c>
      <c r="B57" t="s">
        <v>68</v>
      </c>
      <c r="C57" t="s">
        <v>89</v>
      </c>
      <c r="D57" s="2">
        <v>47350</v>
      </c>
      <c r="E57" s="2">
        <v>45995.98</v>
      </c>
      <c r="F57" s="2">
        <v>1354.0199999999968</v>
      </c>
      <c r="G57" s="2">
        <v>0</v>
      </c>
      <c r="H57" s="2">
        <f t="shared" si="4"/>
        <v>47350</v>
      </c>
    </row>
    <row r="58" spans="1:8" x14ac:dyDescent="0.3">
      <c r="A58" t="s">
        <v>99</v>
      </c>
      <c r="B58" t="s">
        <v>73</v>
      </c>
      <c r="C58" t="s">
        <v>74</v>
      </c>
      <c r="D58" s="2">
        <v>6500</v>
      </c>
      <c r="E58" s="2">
        <v>0</v>
      </c>
      <c r="F58" s="2">
        <v>6500</v>
      </c>
      <c r="G58" s="2">
        <v>0</v>
      </c>
      <c r="H58" s="2">
        <f t="shared" si="4"/>
        <v>6500</v>
      </c>
    </row>
    <row r="59" spans="1:8" x14ac:dyDescent="0.3">
      <c r="A59" t="s">
        <v>100</v>
      </c>
      <c r="B59" t="s">
        <v>76</v>
      </c>
      <c r="C59" t="s">
        <v>92</v>
      </c>
      <c r="D59" s="2">
        <v>7600</v>
      </c>
      <c r="E59" s="2">
        <v>7589.32</v>
      </c>
      <c r="F59" s="2">
        <v>10.680000000000291</v>
      </c>
      <c r="G59" s="2">
        <v>0</v>
      </c>
      <c r="H59" s="2">
        <f t="shared" si="4"/>
        <v>7600</v>
      </c>
    </row>
    <row r="60" spans="1:8" x14ac:dyDescent="0.3">
      <c r="A60" t="s">
        <v>14</v>
      </c>
      <c r="B60" t="s">
        <v>17</v>
      </c>
      <c r="C60" t="s">
        <v>18</v>
      </c>
      <c r="D60" s="2">
        <v>155986</v>
      </c>
      <c r="E60" s="2">
        <v>49900.9</v>
      </c>
      <c r="F60" s="2">
        <v>106085.1</v>
      </c>
      <c r="G60" s="2">
        <v>0</v>
      </c>
      <c r="H60" s="32">
        <f t="shared" si="4"/>
        <v>155986</v>
      </c>
    </row>
    <row r="61" spans="1:8" x14ac:dyDescent="0.3">
      <c r="A61" t="s">
        <v>101</v>
      </c>
      <c r="B61" t="s">
        <v>20</v>
      </c>
      <c r="C61" t="s">
        <v>21</v>
      </c>
      <c r="D61" s="2">
        <v>10000</v>
      </c>
      <c r="E61" s="2">
        <v>0</v>
      </c>
      <c r="F61" s="2">
        <v>10000</v>
      </c>
      <c r="G61" s="2">
        <v>0</v>
      </c>
      <c r="H61" s="2">
        <f t="shared" si="4"/>
        <v>10000</v>
      </c>
    </row>
    <row r="62" spans="1:8" x14ac:dyDescent="0.3">
      <c r="A62" t="s">
        <v>102</v>
      </c>
      <c r="B62" t="s">
        <v>20</v>
      </c>
      <c r="C62" t="s">
        <v>79</v>
      </c>
      <c r="D62" s="2">
        <v>2450</v>
      </c>
      <c r="E62" s="2">
        <v>1449</v>
      </c>
      <c r="F62" s="2">
        <v>1001</v>
      </c>
      <c r="G62" s="2">
        <v>0</v>
      </c>
      <c r="H62" s="2">
        <f t="shared" si="4"/>
        <v>2450</v>
      </c>
    </row>
    <row r="63" spans="1:8" x14ac:dyDescent="0.3">
      <c r="A63" t="s">
        <v>103</v>
      </c>
      <c r="B63" t="s">
        <v>27</v>
      </c>
      <c r="C63" t="s">
        <v>104</v>
      </c>
      <c r="D63" s="2">
        <v>15000</v>
      </c>
      <c r="E63" s="2">
        <v>219.1</v>
      </c>
      <c r="F63" s="2">
        <v>14780.9</v>
      </c>
      <c r="G63" s="2">
        <v>0</v>
      </c>
      <c r="H63" s="2">
        <f t="shared" si="4"/>
        <v>15000</v>
      </c>
    </row>
    <row r="64" spans="1:8" x14ac:dyDescent="0.3">
      <c r="A64" t="s">
        <v>105</v>
      </c>
      <c r="B64" t="s">
        <v>27</v>
      </c>
      <c r="C64" t="s">
        <v>106</v>
      </c>
      <c r="D64" s="2">
        <v>103100</v>
      </c>
      <c r="E64" s="2">
        <v>48232.800000000003</v>
      </c>
      <c r="F64" s="2">
        <v>54867.199999999997</v>
      </c>
      <c r="G64" s="2">
        <v>0</v>
      </c>
      <c r="H64" s="2">
        <f t="shared" si="4"/>
        <v>103100</v>
      </c>
    </row>
    <row r="65" spans="1:10" x14ac:dyDescent="0.3">
      <c r="A65" t="s">
        <v>107</v>
      </c>
      <c r="B65" t="s">
        <v>27</v>
      </c>
      <c r="C65" t="s">
        <v>108</v>
      </c>
      <c r="D65" s="2">
        <v>12407</v>
      </c>
      <c r="E65" s="2">
        <v>0</v>
      </c>
      <c r="F65" s="2">
        <v>12407</v>
      </c>
      <c r="G65" s="2">
        <v>0</v>
      </c>
      <c r="H65" s="2">
        <f t="shared" si="4"/>
        <v>12407</v>
      </c>
    </row>
    <row r="66" spans="1:10" x14ac:dyDescent="0.3">
      <c r="A66" t="s">
        <v>109</v>
      </c>
      <c r="B66" t="s">
        <v>38</v>
      </c>
      <c r="C66" t="s">
        <v>47</v>
      </c>
      <c r="D66" s="2">
        <v>300</v>
      </c>
      <c r="E66" s="2">
        <v>0</v>
      </c>
      <c r="F66" s="2">
        <v>300</v>
      </c>
      <c r="G66" s="2">
        <v>0</v>
      </c>
      <c r="H66" s="2">
        <f t="shared" si="4"/>
        <v>300</v>
      </c>
    </row>
    <row r="67" spans="1:10" x14ac:dyDescent="0.3">
      <c r="A67" t="s">
        <v>110</v>
      </c>
      <c r="B67" t="s">
        <v>38</v>
      </c>
      <c r="C67" t="s">
        <v>111</v>
      </c>
      <c r="D67" s="2">
        <v>2000</v>
      </c>
      <c r="E67" s="2">
        <v>0</v>
      </c>
      <c r="F67" s="2">
        <v>2000</v>
      </c>
      <c r="G67" s="2">
        <v>0</v>
      </c>
      <c r="H67" s="2">
        <f t="shared" si="4"/>
        <v>2000</v>
      </c>
    </row>
    <row r="68" spans="1:10" x14ac:dyDescent="0.3">
      <c r="A68" t="s">
        <v>112</v>
      </c>
      <c r="B68" t="s">
        <v>53</v>
      </c>
      <c r="C68" t="s">
        <v>113</v>
      </c>
      <c r="D68" s="2">
        <v>10729</v>
      </c>
      <c r="E68" s="2">
        <v>0</v>
      </c>
      <c r="F68" s="2">
        <v>10729</v>
      </c>
      <c r="G68" s="2">
        <v>0</v>
      </c>
      <c r="H68" s="2">
        <f t="shared" si="4"/>
        <v>10729</v>
      </c>
    </row>
    <row r="69" spans="1:10" x14ac:dyDescent="0.3">
      <c r="A69" s="1" t="s">
        <v>14</v>
      </c>
      <c r="B69" s="1" t="s">
        <v>114</v>
      </c>
      <c r="C69" s="1" t="s">
        <v>115</v>
      </c>
      <c r="D69" s="2">
        <v>100000</v>
      </c>
      <c r="E69" s="2">
        <v>0</v>
      </c>
      <c r="F69" s="2">
        <v>100000</v>
      </c>
      <c r="G69" s="2">
        <f>G70</f>
        <v>0</v>
      </c>
      <c r="H69" s="25">
        <f t="shared" si="4"/>
        <v>100000</v>
      </c>
    </row>
    <row r="70" spans="1:10" x14ac:dyDescent="0.3">
      <c r="A70" t="s">
        <v>14</v>
      </c>
      <c r="B70" t="s">
        <v>116</v>
      </c>
      <c r="C70" t="s">
        <v>117</v>
      </c>
      <c r="D70" s="2">
        <v>100000</v>
      </c>
      <c r="E70" s="2">
        <v>0</v>
      </c>
      <c r="F70" s="2">
        <v>100000</v>
      </c>
      <c r="G70" s="2">
        <f>G71</f>
        <v>0</v>
      </c>
      <c r="H70" s="2">
        <f t="shared" si="4"/>
        <v>100000</v>
      </c>
    </row>
    <row r="71" spans="1:10" x14ac:dyDescent="0.3">
      <c r="A71" t="s">
        <v>118</v>
      </c>
      <c r="B71" t="s">
        <v>119</v>
      </c>
      <c r="C71" t="s">
        <v>120</v>
      </c>
      <c r="D71" s="2">
        <v>100000</v>
      </c>
      <c r="E71" s="2">
        <v>0</v>
      </c>
      <c r="F71" s="2">
        <v>100000</v>
      </c>
      <c r="G71" s="2">
        <v>0</v>
      </c>
      <c r="H71" s="2">
        <f t="shared" si="4"/>
        <v>100000</v>
      </c>
    </row>
    <row r="72" spans="1:10" x14ac:dyDescent="0.3">
      <c r="A72" s="19" t="s">
        <v>6</v>
      </c>
      <c r="B72" s="19" t="s">
        <v>121</v>
      </c>
      <c r="C72" s="19" t="s">
        <v>122</v>
      </c>
      <c r="D72" s="20">
        <v>12500</v>
      </c>
      <c r="E72" s="20">
        <v>3745.08</v>
      </c>
      <c r="F72" s="20">
        <v>8754.92</v>
      </c>
      <c r="G72" s="21">
        <f>G73</f>
        <v>0</v>
      </c>
      <c r="H72" s="21">
        <f t="shared" si="4"/>
        <v>12500</v>
      </c>
    </row>
    <row r="73" spans="1:10" x14ac:dyDescent="0.3">
      <c r="A73" s="16" t="s">
        <v>9</v>
      </c>
      <c r="B73" s="16" t="s">
        <v>10</v>
      </c>
      <c r="C73" s="16" t="s">
        <v>11</v>
      </c>
      <c r="D73" s="17">
        <v>12500</v>
      </c>
      <c r="E73" s="17">
        <v>3745.08</v>
      </c>
      <c r="F73" s="17">
        <v>8754.92</v>
      </c>
      <c r="G73" s="18">
        <f>G74</f>
        <v>0</v>
      </c>
      <c r="H73" s="18">
        <f t="shared" si="4"/>
        <v>12500</v>
      </c>
    </row>
    <row r="74" spans="1:10" x14ac:dyDescent="0.3">
      <c r="A74" s="13" t="s">
        <v>9</v>
      </c>
      <c r="B74" s="13" t="s">
        <v>87</v>
      </c>
      <c r="C74" s="13" t="s">
        <v>11</v>
      </c>
      <c r="D74" s="14">
        <v>12500</v>
      </c>
      <c r="E74" s="14">
        <v>3745.08</v>
      </c>
      <c r="F74" s="14">
        <v>8754.92</v>
      </c>
      <c r="G74" s="15">
        <f>G75+G84</f>
        <v>0</v>
      </c>
      <c r="H74" s="15">
        <f>G74+D74</f>
        <v>12500</v>
      </c>
    </row>
    <row r="75" spans="1:10" x14ac:dyDescent="0.3">
      <c r="A75" s="1" t="s">
        <v>14</v>
      </c>
      <c r="B75" s="1" t="s">
        <v>15</v>
      </c>
      <c r="C75" s="1" t="s">
        <v>16</v>
      </c>
      <c r="D75" s="2">
        <v>8500</v>
      </c>
      <c r="E75" s="2">
        <v>971.85</v>
      </c>
      <c r="F75" s="2">
        <v>7528.15</v>
      </c>
      <c r="G75" s="2">
        <f>G76</f>
        <v>-2886</v>
      </c>
      <c r="H75" s="35">
        <f>G75+D75</f>
        <v>5614</v>
      </c>
      <c r="I75" s="56"/>
      <c r="J75" s="55"/>
    </row>
    <row r="76" spans="1:10" x14ac:dyDescent="0.3">
      <c r="A76" t="s">
        <v>14</v>
      </c>
      <c r="B76" t="s">
        <v>17</v>
      </c>
      <c r="C76" t="s">
        <v>18</v>
      </c>
      <c r="D76" s="2">
        <v>8500</v>
      </c>
      <c r="E76" s="2">
        <v>971.85</v>
      </c>
      <c r="F76" s="2">
        <v>7528.15</v>
      </c>
      <c r="G76" s="2">
        <f>SUM(G77:G83)</f>
        <v>-2886</v>
      </c>
      <c r="H76" s="35">
        <f t="shared" ref="H76:H86" si="5">G76+D76</f>
        <v>5614</v>
      </c>
      <c r="I76" s="56"/>
      <c r="J76" s="55"/>
    </row>
    <row r="77" spans="1:10" x14ac:dyDescent="0.3">
      <c r="A77" t="s">
        <v>123</v>
      </c>
      <c r="B77" t="s">
        <v>20</v>
      </c>
      <c r="C77" t="s">
        <v>21</v>
      </c>
      <c r="D77" s="2">
        <v>1000</v>
      </c>
      <c r="E77" s="2">
        <v>513.6</v>
      </c>
      <c r="F77" s="2">
        <v>486.4</v>
      </c>
      <c r="G77" s="2">
        <v>-486</v>
      </c>
      <c r="H77" s="35">
        <f t="shared" si="5"/>
        <v>514</v>
      </c>
      <c r="I77" s="56"/>
      <c r="J77" s="55"/>
    </row>
    <row r="78" spans="1:10" x14ac:dyDescent="0.3">
      <c r="A78" t="s">
        <v>124</v>
      </c>
      <c r="B78" t="s">
        <v>20</v>
      </c>
      <c r="C78" t="s">
        <v>23</v>
      </c>
      <c r="D78" s="2">
        <v>2000</v>
      </c>
      <c r="E78" s="2">
        <v>0</v>
      </c>
      <c r="F78" s="2">
        <v>2000</v>
      </c>
      <c r="G78" s="2">
        <v>-2000</v>
      </c>
      <c r="H78" s="35">
        <f t="shared" si="5"/>
        <v>0</v>
      </c>
      <c r="I78" s="56"/>
      <c r="J78" s="55"/>
    </row>
    <row r="79" spans="1:10" x14ac:dyDescent="0.3">
      <c r="A79" t="s">
        <v>125</v>
      </c>
      <c r="B79" t="s">
        <v>27</v>
      </c>
      <c r="C79" t="s">
        <v>28</v>
      </c>
      <c r="D79" s="2">
        <v>1000</v>
      </c>
      <c r="E79" s="2">
        <v>0</v>
      </c>
      <c r="F79" s="2">
        <v>1000</v>
      </c>
      <c r="G79" s="2">
        <v>1000</v>
      </c>
      <c r="H79" s="35">
        <f t="shared" si="5"/>
        <v>2000</v>
      </c>
      <c r="I79" s="56"/>
      <c r="J79" s="55"/>
    </row>
    <row r="80" spans="1:10" x14ac:dyDescent="0.3">
      <c r="A80" t="s">
        <v>126</v>
      </c>
      <c r="B80" t="s">
        <v>27</v>
      </c>
      <c r="C80" t="s">
        <v>108</v>
      </c>
      <c r="D80" s="2">
        <v>1500</v>
      </c>
      <c r="E80" s="2">
        <v>0</v>
      </c>
      <c r="F80" s="2">
        <v>1500</v>
      </c>
      <c r="G80" s="2">
        <v>0</v>
      </c>
      <c r="H80" s="35">
        <f t="shared" si="5"/>
        <v>1500</v>
      </c>
      <c r="I80" s="56"/>
      <c r="J80" s="55"/>
    </row>
    <row r="81" spans="1:10" x14ac:dyDescent="0.3">
      <c r="A81" t="s">
        <v>127</v>
      </c>
      <c r="B81" t="s">
        <v>27</v>
      </c>
      <c r="C81" t="s">
        <v>106</v>
      </c>
      <c r="D81" s="2">
        <v>1000</v>
      </c>
      <c r="E81" s="2">
        <v>198.25</v>
      </c>
      <c r="F81" s="2">
        <v>801.75</v>
      </c>
      <c r="G81" s="2">
        <v>0</v>
      </c>
      <c r="H81" s="35">
        <f t="shared" si="5"/>
        <v>1000</v>
      </c>
      <c r="I81" s="56"/>
      <c r="J81" s="55"/>
    </row>
    <row r="82" spans="1:10" x14ac:dyDescent="0.3">
      <c r="A82" t="s">
        <v>128</v>
      </c>
      <c r="B82" t="s">
        <v>38</v>
      </c>
      <c r="C82" t="s">
        <v>111</v>
      </c>
      <c r="D82" s="2">
        <v>1500</v>
      </c>
      <c r="E82" s="2">
        <v>0</v>
      </c>
      <c r="F82" s="2">
        <v>1500</v>
      </c>
      <c r="G82" s="2">
        <v>-1400</v>
      </c>
      <c r="H82" s="35">
        <f t="shared" si="5"/>
        <v>100</v>
      </c>
      <c r="I82" s="56"/>
      <c r="J82" s="55"/>
    </row>
    <row r="83" spans="1:10" x14ac:dyDescent="0.3">
      <c r="A83" t="s">
        <v>129</v>
      </c>
      <c r="B83" t="s">
        <v>38</v>
      </c>
      <c r="C83" t="s">
        <v>51</v>
      </c>
      <c r="D83" s="2">
        <v>500</v>
      </c>
      <c r="E83" s="2">
        <v>260</v>
      </c>
      <c r="F83" s="2">
        <v>240</v>
      </c>
      <c r="G83" s="2">
        <v>0</v>
      </c>
      <c r="H83" s="35">
        <f t="shared" si="5"/>
        <v>500</v>
      </c>
      <c r="I83" s="56"/>
      <c r="J83" s="55"/>
    </row>
    <row r="84" spans="1:10" x14ac:dyDescent="0.3">
      <c r="A84" s="1" t="s">
        <v>14</v>
      </c>
      <c r="B84" s="1" t="s">
        <v>114</v>
      </c>
      <c r="C84" s="1" t="s">
        <v>115</v>
      </c>
      <c r="D84" s="2">
        <v>4000</v>
      </c>
      <c r="E84" s="2">
        <v>2773.23</v>
      </c>
      <c r="F84" s="2">
        <v>1226.77</v>
      </c>
      <c r="G84" s="2">
        <f>G85</f>
        <v>2886</v>
      </c>
      <c r="H84" s="35">
        <f t="shared" si="5"/>
        <v>6886</v>
      </c>
      <c r="I84" s="56"/>
      <c r="J84" s="55"/>
    </row>
    <row r="85" spans="1:10" x14ac:dyDescent="0.3">
      <c r="A85" t="s">
        <v>14</v>
      </c>
      <c r="B85" t="s">
        <v>116</v>
      </c>
      <c r="C85" t="s">
        <v>117</v>
      </c>
      <c r="D85" s="2">
        <v>4000</v>
      </c>
      <c r="E85" s="2">
        <v>2773.23</v>
      </c>
      <c r="F85" s="2">
        <v>1226.77</v>
      </c>
      <c r="G85" s="2">
        <f>G86</f>
        <v>2886</v>
      </c>
      <c r="H85" s="35">
        <f t="shared" si="5"/>
        <v>6886</v>
      </c>
      <c r="I85" s="56"/>
      <c r="J85" s="55"/>
    </row>
    <row r="86" spans="1:10" x14ac:dyDescent="0.3">
      <c r="A86" t="s">
        <v>130</v>
      </c>
      <c r="B86" t="s">
        <v>119</v>
      </c>
      <c r="C86" t="s">
        <v>131</v>
      </c>
      <c r="D86" s="2">
        <v>4000</v>
      </c>
      <c r="E86" s="2">
        <v>2773.23</v>
      </c>
      <c r="F86" s="2">
        <v>1226.77</v>
      </c>
      <c r="G86" s="2">
        <v>2886</v>
      </c>
      <c r="H86" s="35">
        <f t="shared" si="5"/>
        <v>6886</v>
      </c>
      <c r="I86" s="56"/>
      <c r="J86" s="55"/>
    </row>
    <row r="87" spans="1:10" x14ac:dyDescent="0.3">
      <c r="A87" s="19" t="s">
        <v>6</v>
      </c>
      <c r="B87" s="19" t="s">
        <v>132</v>
      </c>
      <c r="C87" s="19" t="s">
        <v>133</v>
      </c>
      <c r="D87" s="20">
        <v>27017</v>
      </c>
      <c r="E87" s="20">
        <v>12681.47</v>
      </c>
      <c r="F87" s="20">
        <v>14335.53</v>
      </c>
      <c r="G87" s="21">
        <f>G88+G100</f>
        <v>0</v>
      </c>
      <c r="H87" s="21">
        <f>H88+H100</f>
        <v>27017</v>
      </c>
    </row>
    <row r="88" spans="1:10" x14ac:dyDescent="0.3">
      <c r="A88" s="16" t="s">
        <v>9</v>
      </c>
      <c r="B88" s="16" t="s">
        <v>10</v>
      </c>
      <c r="C88" s="16" t="s">
        <v>11</v>
      </c>
      <c r="D88" s="17">
        <v>17000</v>
      </c>
      <c r="E88" s="17">
        <v>12670.22</v>
      </c>
      <c r="F88" s="17">
        <v>4329.7800000000007</v>
      </c>
      <c r="G88" s="18">
        <v>0</v>
      </c>
      <c r="H88" s="17">
        <v>17000</v>
      </c>
    </row>
    <row r="89" spans="1:10" x14ac:dyDescent="0.3">
      <c r="A89" s="13" t="s">
        <v>9</v>
      </c>
      <c r="B89" s="13" t="s">
        <v>87</v>
      </c>
      <c r="C89" s="13" t="s">
        <v>11</v>
      </c>
      <c r="D89" s="14">
        <v>17000</v>
      </c>
      <c r="E89" s="14">
        <v>12670.22</v>
      </c>
      <c r="F89" s="14">
        <v>4329.7800000000007</v>
      </c>
      <c r="G89" s="15">
        <v>0</v>
      </c>
      <c r="H89" s="14">
        <v>17000</v>
      </c>
    </row>
    <row r="90" spans="1:10" x14ac:dyDescent="0.3">
      <c r="A90" s="1" t="s">
        <v>14</v>
      </c>
      <c r="B90" s="1" t="s">
        <v>15</v>
      </c>
      <c r="C90" s="1" t="s">
        <v>16</v>
      </c>
      <c r="D90" s="2">
        <v>16500</v>
      </c>
      <c r="E90" s="2">
        <v>12670.22</v>
      </c>
      <c r="F90" s="2">
        <v>3829.7800000000007</v>
      </c>
      <c r="G90" s="2">
        <v>0</v>
      </c>
      <c r="H90" s="2">
        <v>16500</v>
      </c>
    </row>
    <row r="91" spans="1:10" x14ac:dyDescent="0.3">
      <c r="A91" t="s">
        <v>14</v>
      </c>
      <c r="B91" t="s">
        <v>17</v>
      </c>
      <c r="C91" t="s">
        <v>18</v>
      </c>
      <c r="D91" s="2">
        <v>16500</v>
      </c>
      <c r="E91" s="2">
        <v>12670.22</v>
      </c>
      <c r="F91" s="2">
        <v>3829.7800000000007</v>
      </c>
      <c r="G91" s="2">
        <v>0</v>
      </c>
      <c r="H91" s="2">
        <v>16500</v>
      </c>
    </row>
    <row r="92" spans="1:10" x14ac:dyDescent="0.3">
      <c r="A92" t="s">
        <v>134</v>
      </c>
      <c r="B92" t="s">
        <v>20</v>
      </c>
      <c r="C92" t="s">
        <v>21</v>
      </c>
      <c r="D92" s="2">
        <v>5000</v>
      </c>
      <c r="E92" s="2">
        <v>4800</v>
      </c>
      <c r="F92" s="2">
        <v>200</v>
      </c>
      <c r="G92" s="2">
        <v>0</v>
      </c>
      <c r="H92" s="2">
        <v>5000</v>
      </c>
    </row>
    <row r="93" spans="1:10" x14ac:dyDescent="0.3">
      <c r="A93" t="s">
        <v>135</v>
      </c>
      <c r="B93" t="s">
        <v>27</v>
      </c>
      <c r="C93" t="s">
        <v>136</v>
      </c>
      <c r="D93" s="2">
        <v>6000</v>
      </c>
      <c r="E93" s="2">
        <v>4760.82</v>
      </c>
      <c r="F93" s="2">
        <v>1239.1800000000003</v>
      </c>
      <c r="G93" s="2">
        <v>0</v>
      </c>
      <c r="H93" s="2">
        <v>6000</v>
      </c>
    </row>
    <row r="94" spans="1:10" x14ac:dyDescent="0.3">
      <c r="A94" t="s">
        <v>137</v>
      </c>
      <c r="B94" t="s">
        <v>27</v>
      </c>
      <c r="C94" t="s">
        <v>106</v>
      </c>
      <c r="D94" s="2">
        <v>2500</v>
      </c>
      <c r="E94" s="2">
        <v>1488.4</v>
      </c>
      <c r="F94" s="2">
        <v>1011.5999999999999</v>
      </c>
      <c r="G94" s="2">
        <v>0</v>
      </c>
      <c r="H94" s="2">
        <v>2500</v>
      </c>
    </row>
    <row r="95" spans="1:10" x14ac:dyDescent="0.3">
      <c r="A95" t="s">
        <v>138</v>
      </c>
      <c r="B95" t="s">
        <v>38</v>
      </c>
      <c r="C95" t="s">
        <v>139</v>
      </c>
      <c r="D95" s="2">
        <v>1000</v>
      </c>
      <c r="E95" s="2">
        <v>0</v>
      </c>
      <c r="F95" s="2">
        <v>1000</v>
      </c>
      <c r="G95" s="2">
        <v>0</v>
      </c>
      <c r="H95" s="2">
        <v>1000</v>
      </c>
    </row>
    <row r="96" spans="1:10" x14ac:dyDescent="0.3">
      <c r="A96" t="s">
        <v>140</v>
      </c>
      <c r="B96" t="s">
        <v>53</v>
      </c>
      <c r="C96" t="s">
        <v>113</v>
      </c>
      <c r="D96" s="2">
        <v>2000</v>
      </c>
      <c r="E96" s="2">
        <v>1621</v>
      </c>
      <c r="F96" s="2">
        <v>379</v>
      </c>
      <c r="G96" s="2">
        <v>0</v>
      </c>
      <c r="H96" s="2">
        <v>2000</v>
      </c>
    </row>
    <row r="97" spans="1:8" x14ac:dyDescent="0.3">
      <c r="A97" s="1" t="s">
        <v>14</v>
      </c>
      <c r="B97" s="1" t="s">
        <v>114</v>
      </c>
      <c r="C97" s="1" t="s">
        <v>115</v>
      </c>
      <c r="D97" s="2">
        <v>500</v>
      </c>
      <c r="E97" s="2">
        <v>0</v>
      </c>
      <c r="F97" s="2">
        <v>500</v>
      </c>
      <c r="G97" s="2">
        <v>0</v>
      </c>
      <c r="H97" s="2">
        <v>500</v>
      </c>
    </row>
    <row r="98" spans="1:8" x14ac:dyDescent="0.3">
      <c r="A98" t="s">
        <v>14</v>
      </c>
      <c r="B98" t="s">
        <v>116</v>
      </c>
      <c r="C98" t="s">
        <v>117</v>
      </c>
      <c r="D98" s="2">
        <v>500</v>
      </c>
      <c r="E98" s="2">
        <v>0</v>
      </c>
      <c r="F98" s="2">
        <v>500</v>
      </c>
      <c r="G98" s="2">
        <v>0</v>
      </c>
      <c r="H98" s="2">
        <v>500</v>
      </c>
    </row>
    <row r="99" spans="1:8" x14ac:dyDescent="0.3">
      <c r="A99" t="s">
        <v>141</v>
      </c>
      <c r="B99" t="s">
        <v>142</v>
      </c>
      <c r="C99" t="s">
        <v>143</v>
      </c>
      <c r="D99" s="2">
        <v>500</v>
      </c>
      <c r="E99" s="2">
        <v>0</v>
      </c>
      <c r="F99" s="2">
        <v>500</v>
      </c>
      <c r="G99" s="2">
        <v>0</v>
      </c>
      <c r="H99" s="2">
        <v>500</v>
      </c>
    </row>
    <row r="100" spans="1:8" x14ac:dyDescent="0.3">
      <c r="A100" s="16" t="s">
        <v>9</v>
      </c>
      <c r="B100" s="16" t="s">
        <v>59</v>
      </c>
      <c r="C100" s="16" t="s">
        <v>60</v>
      </c>
      <c r="D100" s="17">
        <v>10017</v>
      </c>
      <c r="E100" s="17">
        <v>11.25</v>
      </c>
      <c r="F100" s="17">
        <v>10005.75</v>
      </c>
      <c r="G100" s="18">
        <v>0</v>
      </c>
      <c r="H100" s="17">
        <v>10017</v>
      </c>
    </row>
    <row r="101" spans="1:8" x14ac:dyDescent="0.3">
      <c r="A101" s="13" t="s">
        <v>9</v>
      </c>
      <c r="B101" s="13" t="s">
        <v>144</v>
      </c>
      <c r="C101" s="13" t="s">
        <v>145</v>
      </c>
      <c r="D101" s="14">
        <v>10017</v>
      </c>
      <c r="E101" s="14">
        <v>11.25</v>
      </c>
      <c r="F101" s="14">
        <v>10005.75</v>
      </c>
      <c r="G101" s="15">
        <v>0</v>
      </c>
      <c r="H101" s="14">
        <v>10017</v>
      </c>
    </row>
    <row r="102" spans="1:8" x14ac:dyDescent="0.3">
      <c r="A102" s="10" t="s">
        <v>9</v>
      </c>
      <c r="B102" s="10" t="s">
        <v>146</v>
      </c>
      <c r="C102" s="10" t="s">
        <v>147</v>
      </c>
      <c r="D102" s="11">
        <v>10017</v>
      </c>
      <c r="E102" s="11">
        <v>11.25</v>
      </c>
      <c r="F102" s="11">
        <v>10005.75</v>
      </c>
      <c r="G102" s="12">
        <v>0</v>
      </c>
      <c r="H102" s="11">
        <v>10017</v>
      </c>
    </row>
    <row r="103" spans="1:8" x14ac:dyDescent="0.3">
      <c r="A103" s="1" t="s">
        <v>14</v>
      </c>
      <c r="B103" s="1" t="s">
        <v>15</v>
      </c>
      <c r="C103" s="1" t="s">
        <v>16</v>
      </c>
      <c r="D103" s="2">
        <v>10017</v>
      </c>
      <c r="E103" s="2">
        <v>11.25</v>
      </c>
      <c r="F103" s="2">
        <v>10005.75</v>
      </c>
      <c r="G103" s="2">
        <v>0</v>
      </c>
      <c r="H103" s="2">
        <v>10017</v>
      </c>
    </row>
    <row r="104" spans="1:8" x14ac:dyDescent="0.3">
      <c r="A104" t="s">
        <v>14</v>
      </c>
      <c r="B104" t="s">
        <v>17</v>
      </c>
      <c r="C104" t="s">
        <v>18</v>
      </c>
      <c r="D104" s="2">
        <v>10017</v>
      </c>
      <c r="E104" s="2">
        <v>11.25</v>
      </c>
      <c r="F104" s="2">
        <v>10005.75</v>
      </c>
      <c r="G104" s="2">
        <v>0</v>
      </c>
      <c r="H104" s="2">
        <v>10017</v>
      </c>
    </row>
    <row r="105" spans="1:8" x14ac:dyDescent="0.3">
      <c r="A105" t="s">
        <v>148</v>
      </c>
      <c r="B105" t="s">
        <v>20</v>
      </c>
      <c r="C105" t="s">
        <v>21</v>
      </c>
      <c r="D105" s="2">
        <v>1000</v>
      </c>
      <c r="E105" s="2">
        <v>0</v>
      </c>
      <c r="F105" s="2">
        <v>1000</v>
      </c>
      <c r="G105" s="2">
        <v>0</v>
      </c>
      <c r="H105" s="2">
        <v>1000</v>
      </c>
    </row>
    <row r="106" spans="1:8" x14ac:dyDescent="0.3">
      <c r="A106" t="s">
        <v>149</v>
      </c>
      <c r="B106" t="s">
        <v>27</v>
      </c>
      <c r="C106" t="s">
        <v>150</v>
      </c>
      <c r="D106" s="2">
        <v>5017</v>
      </c>
      <c r="E106" s="2">
        <v>11.25</v>
      </c>
      <c r="F106" s="2">
        <v>5005.75</v>
      </c>
      <c r="G106" s="2">
        <v>0</v>
      </c>
      <c r="H106" s="2">
        <v>5017</v>
      </c>
    </row>
    <row r="107" spans="1:8" x14ac:dyDescent="0.3">
      <c r="A107" t="s">
        <v>151</v>
      </c>
      <c r="B107" t="s">
        <v>27</v>
      </c>
      <c r="C107" t="s">
        <v>152</v>
      </c>
      <c r="D107" s="2">
        <v>500</v>
      </c>
      <c r="E107" s="2">
        <v>0</v>
      </c>
      <c r="F107" s="2">
        <v>500</v>
      </c>
      <c r="G107" s="2">
        <v>0</v>
      </c>
      <c r="H107" s="2">
        <v>500</v>
      </c>
    </row>
    <row r="108" spans="1:8" x14ac:dyDescent="0.3">
      <c r="A108" t="s">
        <v>153</v>
      </c>
      <c r="B108" t="s">
        <v>27</v>
      </c>
      <c r="C108" t="s">
        <v>106</v>
      </c>
      <c r="D108" s="2">
        <v>3000</v>
      </c>
      <c r="E108" s="2">
        <v>0</v>
      </c>
      <c r="F108" s="2">
        <v>3000</v>
      </c>
      <c r="G108" s="2">
        <v>0</v>
      </c>
      <c r="H108" s="2">
        <v>3000</v>
      </c>
    </row>
    <row r="109" spans="1:8" x14ac:dyDescent="0.3">
      <c r="A109" t="s">
        <v>154</v>
      </c>
      <c r="B109" t="s">
        <v>38</v>
      </c>
      <c r="C109" t="s">
        <v>155</v>
      </c>
      <c r="D109" s="2">
        <v>500</v>
      </c>
      <c r="E109" s="2">
        <v>0</v>
      </c>
      <c r="F109" s="2">
        <v>500</v>
      </c>
      <c r="G109" s="2">
        <v>0</v>
      </c>
      <c r="H109" s="2">
        <v>500</v>
      </c>
    </row>
    <row r="110" spans="1:8" x14ac:dyDescent="0.3">
      <c r="A110" s="19" t="s">
        <v>6</v>
      </c>
      <c r="B110" s="19" t="s">
        <v>156</v>
      </c>
      <c r="C110" s="19" t="s">
        <v>157</v>
      </c>
      <c r="D110" s="20">
        <v>219461</v>
      </c>
      <c r="E110" s="20">
        <v>89322.91</v>
      </c>
      <c r="F110" s="20">
        <v>130138.09</v>
      </c>
      <c r="G110" s="21">
        <f>G111+G131+G140+G166+G172</f>
        <v>-33000</v>
      </c>
      <c r="H110" s="21">
        <f>G110+D110</f>
        <v>186461</v>
      </c>
    </row>
    <row r="111" spans="1:8" x14ac:dyDescent="0.3">
      <c r="A111" s="16" t="s">
        <v>9</v>
      </c>
      <c r="B111" s="16" t="s">
        <v>10</v>
      </c>
      <c r="C111" s="16" t="s">
        <v>11</v>
      </c>
      <c r="D111" s="17">
        <v>90700</v>
      </c>
      <c r="E111" s="17">
        <v>52932.9</v>
      </c>
      <c r="F111" s="17">
        <v>37767.1</v>
      </c>
      <c r="G111" s="18">
        <f>G112</f>
        <v>0</v>
      </c>
      <c r="H111" s="18">
        <f>H112</f>
        <v>90700</v>
      </c>
    </row>
    <row r="112" spans="1:8" x14ac:dyDescent="0.3">
      <c r="A112" s="13" t="s">
        <v>9</v>
      </c>
      <c r="B112" s="13" t="s">
        <v>87</v>
      </c>
      <c r="C112" s="13" t="s">
        <v>11</v>
      </c>
      <c r="D112" s="14">
        <v>90700</v>
      </c>
      <c r="E112" s="14">
        <v>52932.9</v>
      </c>
      <c r="F112" s="14">
        <v>37767.1</v>
      </c>
      <c r="G112" s="15">
        <f>G113+G123</f>
        <v>0</v>
      </c>
      <c r="H112" s="15">
        <f>D112+G112</f>
        <v>90700</v>
      </c>
    </row>
    <row r="113" spans="1:11" x14ac:dyDescent="0.3">
      <c r="A113" s="1" t="s">
        <v>14</v>
      </c>
      <c r="B113" s="1" t="s">
        <v>15</v>
      </c>
      <c r="C113" s="1" t="s">
        <v>16</v>
      </c>
      <c r="D113" s="2">
        <v>72500</v>
      </c>
      <c r="E113" s="2">
        <v>46366.06</v>
      </c>
      <c r="F113" s="2">
        <v>26133.940000000002</v>
      </c>
      <c r="G113" s="2">
        <f>G114</f>
        <v>6200</v>
      </c>
      <c r="H113" s="2">
        <f>H114</f>
        <v>78700</v>
      </c>
    </row>
    <row r="114" spans="1:11" x14ac:dyDescent="0.3">
      <c r="A114" t="s">
        <v>14</v>
      </c>
      <c r="B114" t="s">
        <v>17</v>
      </c>
      <c r="C114" t="s">
        <v>18</v>
      </c>
      <c r="D114" s="2">
        <v>72500</v>
      </c>
      <c r="E114" s="2">
        <v>46366.06</v>
      </c>
      <c r="F114" s="2">
        <v>26133.940000000002</v>
      </c>
      <c r="G114" s="2">
        <f>SUM(G115:G122)</f>
        <v>6200</v>
      </c>
      <c r="H114" s="2">
        <f>D114+G114</f>
        <v>78700</v>
      </c>
    </row>
    <row r="115" spans="1:11" x14ac:dyDescent="0.3">
      <c r="A115" t="s">
        <v>158</v>
      </c>
      <c r="B115" t="s">
        <v>27</v>
      </c>
      <c r="C115" t="s">
        <v>159</v>
      </c>
      <c r="D115" s="2">
        <v>4000</v>
      </c>
      <c r="E115" s="2">
        <v>0</v>
      </c>
      <c r="F115" s="2">
        <v>4000</v>
      </c>
      <c r="G115" s="2">
        <v>-4000</v>
      </c>
      <c r="H115" s="2">
        <v>0</v>
      </c>
    </row>
    <row r="116" spans="1:11" x14ac:dyDescent="0.3">
      <c r="A116" t="s">
        <v>160</v>
      </c>
      <c r="B116" t="s">
        <v>27</v>
      </c>
      <c r="C116" t="s">
        <v>30</v>
      </c>
      <c r="D116" s="2">
        <v>59500</v>
      </c>
      <c r="E116" s="2">
        <v>43377.15</v>
      </c>
      <c r="F116" s="2">
        <v>16122.849999999999</v>
      </c>
      <c r="G116" s="2">
        <v>2000</v>
      </c>
      <c r="H116" s="2">
        <f>G116+D116</f>
        <v>61500</v>
      </c>
    </row>
    <row r="117" spans="1:11" x14ac:dyDescent="0.3">
      <c r="A117" s="60"/>
      <c r="B117" s="61" t="s">
        <v>368</v>
      </c>
      <c r="C117" s="60" t="s">
        <v>293</v>
      </c>
      <c r="D117" s="59"/>
      <c r="E117" s="59"/>
      <c r="F117" s="59"/>
      <c r="G117" s="59">
        <v>1200</v>
      </c>
      <c r="H117" s="59">
        <f>G117</f>
        <v>1200</v>
      </c>
    </row>
    <row r="118" spans="1:11" x14ac:dyDescent="0.3">
      <c r="A118" s="60"/>
      <c r="B118" s="61" t="s">
        <v>38</v>
      </c>
      <c r="C118" s="60" t="s">
        <v>170</v>
      </c>
      <c r="D118" s="59"/>
      <c r="E118" s="59"/>
      <c r="F118" s="59"/>
      <c r="G118" s="59">
        <v>1000</v>
      </c>
      <c r="H118" s="59">
        <f>G118</f>
        <v>1000</v>
      </c>
    </row>
    <row r="119" spans="1:11" x14ac:dyDescent="0.3">
      <c r="A119" s="60" t="s">
        <v>161</v>
      </c>
      <c r="B119" s="60" t="s">
        <v>38</v>
      </c>
      <c r="C119" s="60" t="s">
        <v>162</v>
      </c>
      <c r="D119" s="59">
        <v>2500</v>
      </c>
      <c r="E119" s="59">
        <v>0</v>
      </c>
      <c r="F119" s="59">
        <v>2500</v>
      </c>
      <c r="G119" s="59">
        <v>0</v>
      </c>
      <c r="H119" s="59">
        <v>2500</v>
      </c>
    </row>
    <row r="120" spans="1:11" x14ac:dyDescent="0.3">
      <c r="A120" s="60" t="s">
        <v>163</v>
      </c>
      <c r="B120" s="60" t="s">
        <v>38</v>
      </c>
      <c r="C120" s="60" t="s">
        <v>49</v>
      </c>
      <c r="D120" s="59">
        <v>1500</v>
      </c>
      <c r="E120" s="59">
        <v>1500</v>
      </c>
      <c r="F120" s="59">
        <v>0</v>
      </c>
      <c r="G120" s="59">
        <v>0</v>
      </c>
      <c r="H120" s="59">
        <v>1500</v>
      </c>
    </row>
    <row r="121" spans="1:11" x14ac:dyDescent="0.3">
      <c r="A121" s="60"/>
      <c r="B121" s="61" t="s">
        <v>291</v>
      </c>
      <c r="C121" s="60" t="s">
        <v>292</v>
      </c>
      <c r="D121" s="59"/>
      <c r="E121" s="59"/>
      <c r="F121" s="59"/>
      <c r="G121" s="59">
        <v>8000</v>
      </c>
      <c r="H121" s="62">
        <f>G121</f>
        <v>8000</v>
      </c>
      <c r="I121" s="37"/>
      <c r="J121" s="36"/>
      <c r="K121" s="36"/>
    </row>
    <row r="122" spans="1:11" x14ac:dyDescent="0.3">
      <c r="A122" s="60" t="s">
        <v>164</v>
      </c>
      <c r="B122" s="60" t="s">
        <v>53</v>
      </c>
      <c r="C122" s="60" t="s">
        <v>165</v>
      </c>
      <c r="D122" s="59">
        <v>5000</v>
      </c>
      <c r="E122" s="59">
        <v>1488.91</v>
      </c>
      <c r="F122" s="59">
        <v>3511.09</v>
      </c>
      <c r="G122" s="59">
        <v>-2000</v>
      </c>
      <c r="H122" s="62">
        <f>D122+G122</f>
        <v>3000</v>
      </c>
      <c r="I122" s="38"/>
      <c r="J122" s="33"/>
      <c r="K122" s="34"/>
    </row>
    <row r="123" spans="1:11" x14ac:dyDescent="0.3">
      <c r="A123" s="1" t="s">
        <v>14</v>
      </c>
      <c r="B123" s="1" t="s">
        <v>114</v>
      </c>
      <c r="C123" s="1" t="s">
        <v>115</v>
      </c>
      <c r="D123" s="2">
        <v>18200</v>
      </c>
      <c r="E123" s="2">
        <v>6566.84</v>
      </c>
      <c r="F123" s="2">
        <v>11633.16</v>
      </c>
      <c r="G123" s="2">
        <f>G124+G126+G129</f>
        <v>-6200</v>
      </c>
      <c r="H123" s="35">
        <f t="shared" ref="H123:H124" si="6">D123+G123</f>
        <v>12000</v>
      </c>
      <c r="I123" s="38"/>
      <c r="J123" s="33"/>
      <c r="K123" s="34"/>
    </row>
    <row r="124" spans="1:11" x14ac:dyDescent="0.3">
      <c r="A124" t="s">
        <v>14</v>
      </c>
      <c r="B124" t="s">
        <v>166</v>
      </c>
      <c r="C124" t="s">
        <v>167</v>
      </c>
      <c r="D124" s="2">
        <v>4200</v>
      </c>
      <c r="E124" s="2">
        <v>0</v>
      </c>
      <c r="F124" s="2">
        <v>4200</v>
      </c>
      <c r="G124" s="2">
        <f>G125</f>
        <v>-4200</v>
      </c>
      <c r="H124" s="35">
        <f t="shared" si="6"/>
        <v>0</v>
      </c>
      <c r="I124" s="37"/>
      <c r="J124" s="36"/>
      <c r="K124" s="36"/>
    </row>
    <row r="125" spans="1:11" x14ac:dyDescent="0.3">
      <c r="A125" s="65" t="s">
        <v>168</v>
      </c>
      <c r="B125" s="65" t="s">
        <v>169</v>
      </c>
      <c r="C125" s="65" t="s">
        <v>170</v>
      </c>
      <c r="D125" s="6">
        <v>4200</v>
      </c>
      <c r="E125" s="6">
        <v>0</v>
      </c>
      <c r="F125" s="6">
        <v>4200</v>
      </c>
      <c r="G125" s="6">
        <v>-4200</v>
      </c>
      <c r="H125" s="67">
        <v>0</v>
      </c>
      <c r="I125" s="37"/>
    </row>
    <row r="126" spans="1:11" x14ac:dyDescent="0.3">
      <c r="A126" s="65" t="s">
        <v>14</v>
      </c>
      <c r="B126" s="65" t="s">
        <v>116</v>
      </c>
      <c r="C126" s="65" t="s">
        <v>117</v>
      </c>
      <c r="D126" s="6">
        <v>9000</v>
      </c>
      <c r="E126" s="6">
        <v>6566.84</v>
      </c>
      <c r="F126" s="6">
        <v>2433.16</v>
      </c>
      <c r="G126" s="6">
        <f>G127+G128</f>
        <v>-2000</v>
      </c>
      <c r="H126" s="6">
        <f>D126+G126</f>
        <v>7000</v>
      </c>
    </row>
    <row r="127" spans="1:11" x14ac:dyDescent="0.3">
      <c r="A127" s="65" t="s">
        <v>171</v>
      </c>
      <c r="B127" s="65" t="s">
        <v>119</v>
      </c>
      <c r="C127" s="65" t="s">
        <v>131</v>
      </c>
      <c r="D127" s="6">
        <v>7000</v>
      </c>
      <c r="E127" s="6">
        <v>6566.84</v>
      </c>
      <c r="F127" s="6">
        <v>433.15999999999985</v>
      </c>
      <c r="G127" s="6">
        <v>0</v>
      </c>
      <c r="H127" s="6">
        <f>G127+D127</f>
        <v>7000</v>
      </c>
    </row>
    <row r="128" spans="1:11" x14ac:dyDescent="0.3">
      <c r="A128" s="65" t="s">
        <v>172</v>
      </c>
      <c r="B128" s="65" t="s">
        <v>119</v>
      </c>
      <c r="C128" s="65" t="s">
        <v>173</v>
      </c>
      <c r="D128" s="6">
        <v>2000</v>
      </c>
      <c r="E128" s="6">
        <v>0</v>
      </c>
      <c r="F128" s="6">
        <v>2000</v>
      </c>
      <c r="G128" s="6">
        <v>-2000</v>
      </c>
      <c r="H128" s="6">
        <f>G128+D128</f>
        <v>0</v>
      </c>
    </row>
    <row r="129" spans="1:8" x14ac:dyDescent="0.3">
      <c r="A129" t="s">
        <v>14</v>
      </c>
      <c r="B129" t="s">
        <v>174</v>
      </c>
      <c r="C129" t="s">
        <v>175</v>
      </c>
      <c r="D129" s="2">
        <v>5000</v>
      </c>
      <c r="E129" s="2">
        <v>0</v>
      </c>
      <c r="F129" s="2">
        <v>5000</v>
      </c>
      <c r="G129" s="2">
        <f>G130</f>
        <v>0</v>
      </c>
      <c r="H129" s="2">
        <f>D129+G129</f>
        <v>5000</v>
      </c>
    </row>
    <row r="130" spans="1:8" x14ac:dyDescent="0.3">
      <c r="A130" t="s">
        <v>176</v>
      </c>
      <c r="B130" t="s">
        <v>177</v>
      </c>
      <c r="C130" t="s">
        <v>178</v>
      </c>
      <c r="D130" s="2">
        <v>5000</v>
      </c>
      <c r="E130" s="2">
        <v>0</v>
      </c>
      <c r="F130" s="2">
        <v>5000</v>
      </c>
      <c r="G130" s="2">
        <v>0</v>
      </c>
      <c r="H130" s="2">
        <f>D130+G130</f>
        <v>5000</v>
      </c>
    </row>
    <row r="131" spans="1:8" x14ac:dyDescent="0.3">
      <c r="A131" s="16" t="s">
        <v>9</v>
      </c>
      <c r="B131" s="16" t="s">
        <v>179</v>
      </c>
      <c r="C131" s="16" t="s">
        <v>180</v>
      </c>
      <c r="D131" s="17">
        <v>1417</v>
      </c>
      <c r="E131" s="17">
        <v>0</v>
      </c>
      <c r="F131" s="17">
        <v>1417</v>
      </c>
      <c r="G131" s="18">
        <v>0</v>
      </c>
      <c r="H131" s="17">
        <v>1417</v>
      </c>
    </row>
    <row r="132" spans="1:8" x14ac:dyDescent="0.3">
      <c r="A132" s="13" t="s">
        <v>9</v>
      </c>
      <c r="B132" s="13" t="s">
        <v>181</v>
      </c>
      <c r="C132" s="13" t="s">
        <v>182</v>
      </c>
      <c r="D132" s="14">
        <v>1417</v>
      </c>
      <c r="E132" s="14">
        <v>0</v>
      </c>
      <c r="F132" s="14">
        <v>1417</v>
      </c>
      <c r="G132" s="15">
        <v>0</v>
      </c>
      <c r="H132" s="14">
        <v>1417</v>
      </c>
    </row>
    <row r="133" spans="1:8" x14ac:dyDescent="0.3">
      <c r="A133" s="1" t="s">
        <v>14</v>
      </c>
      <c r="B133" s="1" t="s">
        <v>15</v>
      </c>
      <c r="C133" s="1" t="s">
        <v>16</v>
      </c>
      <c r="D133" s="2">
        <v>917</v>
      </c>
      <c r="E133" s="2">
        <v>0</v>
      </c>
      <c r="F133" s="2">
        <v>917</v>
      </c>
      <c r="G133" s="2">
        <v>0</v>
      </c>
      <c r="H133" s="2">
        <v>917</v>
      </c>
    </row>
    <row r="134" spans="1:8" x14ac:dyDescent="0.3">
      <c r="A134" t="s">
        <v>14</v>
      </c>
      <c r="B134" t="s">
        <v>17</v>
      </c>
      <c r="C134" t="s">
        <v>18</v>
      </c>
      <c r="D134" s="2">
        <v>917</v>
      </c>
      <c r="E134" s="2">
        <v>0</v>
      </c>
      <c r="F134" s="2">
        <v>917</v>
      </c>
      <c r="G134" s="2">
        <v>0</v>
      </c>
      <c r="H134" s="2">
        <v>917</v>
      </c>
    </row>
    <row r="135" spans="1:8" x14ac:dyDescent="0.3">
      <c r="A135" t="s">
        <v>183</v>
      </c>
      <c r="B135" t="s">
        <v>27</v>
      </c>
      <c r="C135" t="s">
        <v>28</v>
      </c>
      <c r="D135" s="2">
        <v>617</v>
      </c>
      <c r="E135" s="2">
        <v>0</v>
      </c>
      <c r="F135" s="2">
        <v>617</v>
      </c>
      <c r="G135" s="2">
        <v>0</v>
      </c>
      <c r="H135" s="2">
        <v>617</v>
      </c>
    </row>
    <row r="136" spans="1:8" x14ac:dyDescent="0.3">
      <c r="A136" t="s">
        <v>184</v>
      </c>
      <c r="B136" t="s">
        <v>53</v>
      </c>
      <c r="C136" t="s">
        <v>185</v>
      </c>
      <c r="D136" s="2">
        <v>300</v>
      </c>
      <c r="E136" s="2">
        <v>0</v>
      </c>
      <c r="F136" s="2">
        <v>300</v>
      </c>
      <c r="G136" s="2">
        <v>0</v>
      </c>
      <c r="H136" s="2">
        <v>300</v>
      </c>
    </row>
    <row r="137" spans="1:8" x14ac:dyDescent="0.3">
      <c r="A137" s="1" t="s">
        <v>14</v>
      </c>
      <c r="B137" s="1" t="s">
        <v>114</v>
      </c>
      <c r="C137" s="1" t="s">
        <v>115</v>
      </c>
      <c r="D137" s="2">
        <v>500</v>
      </c>
      <c r="E137" s="2">
        <v>0</v>
      </c>
      <c r="F137" s="2">
        <v>500</v>
      </c>
      <c r="G137" s="2">
        <v>0</v>
      </c>
      <c r="H137" s="2">
        <v>500</v>
      </c>
    </row>
    <row r="138" spans="1:8" x14ac:dyDescent="0.3">
      <c r="A138" t="s">
        <v>14</v>
      </c>
      <c r="B138" t="s">
        <v>116</v>
      </c>
      <c r="C138" t="s">
        <v>117</v>
      </c>
      <c r="D138" s="2">
        <v>500</v>
      </c>
      <c r="E138" s="2">
        <v>0</v>
      </c>
      <c r="F138" s="2">
        <v>500</v>
      </c>
      <c r="G138" s="2">
        <v>0</v>
      </c>
      <c r="H138" s="2">
        <v>500</v>
      </c>
    </row>
    <row r="139" spans="1:8" x14ac:dyDescent="0.3">
      <c r="A139" t="s">
        <v>186</v>
      </c>
      <c r="B139" t="s">
        <v>119</v>
      </c>
      <c r="C139" t="s">
        <v>131</v>
      </c>
      <c r="D139" s="2">
        <v>500</v>
      </c>
      <c r="E139" s="2">
        <v>0</v>
      </c>
      <c r="F139" s="2">
        <v>500</v>
      </c>
      <c r="G139" s="2">
        <v>0</v>
      </c>
      <c r="H139" s="2">
        <v>500</v>
      </c>
    </row>
    <row r="140" spans="1:8" x14ac:dyDescent="0.3">
      <c r="A140" s="16" t="s">
        <v>9</v>
      </c>
      <c r="B140" s="16" t="s">
        <v>59</v>
      </c>
      <c r="C140" s="16" t="s">
        <v>60</v>
      </c>
      <c r="D140" s="17">
        <v>114765</v>
      </c>
      <c r="E140" s="17">
        <v>36390.01</v>
      </c>
      <c r="F140" s="17">
        <v>78374.989999999991</v>
      </c>
      <c r="G140" s="18">
        <f>G141+G161</f>
        <v>-33000</v>
      </c>
      <c r="H140" s="18">
        <f>G140+D140</f>
        <v>81765</v>
      </c>
    </row>
    <row r="141" spans="1:8" x14ac:dyDescent="0.3">
      <c r="A141" s="13" t="s">
        <v>9</v>
      </c>
      <c r="B141" s="13" t="s">
        <v>61</v>
      </c>
      <c r="C141" s="13" t="s">
        <v>62</v>
      </c>
      <c r="D141" s="14">
        <v>104765</v>
      </c>
      <c r="E141" s="14">
        <v>36390.01</v>
      </c>
      <c r="F141" s="14">
        <v>68374.989999999991</v>
      </c>
      <c r="G141" s="15">
        <f>G142</f>
        <v>-24000</v>
      </c>
      <c r="H141" s="15">
        <f>D141+G141</f>
        <v>80765</v>
      </c>
    </row>
    <row r="142" spans="1:8" x14ac:dyDescent="0.3">
      <c r="A142" s="10" t="s">
        <v>9</v>
      </c>
      <c r="B142" s="10" t="s">
        <v>63</v>
      </c>
      <c r="C142" s="10" t="s">
        <v>64</v>
      </c>
      <c r="D142" s="11">
        <v>104765</v>
      </c>
      <c r="E142" s="11">
        <v>36390.01</v>
      </c>
      <c r="F142" s="11">
        <v>68374.989999999991</v>
      </c>
      <c r="G142" s="12">
        <f>G143+G154</f>
        <v>-24000</v>
      </c>
      <c r="H142" s="12">
        <f>G142+D142</f>
        <v>80765</v>
      </c>
    </row>
    <row r="143" spans="1:8" x14ac:dyDescent="0.3">
      <c r="A143" s="1" t="s">
        <v>14</v>
      </c>
      <c r="B143" s="1" t="s">
        <v>15</v>
      </c>
      <c r="C143" s="1" t="s">
        <v>16</v>
      </c>
      <c r="D143" s="2">
        <v>58765</v>
      </c>
      <c r="E143" s="2">
        <v>6365.44</v>
      </c>
      <c r="F143" s="2">
        <v>52399.56</v>
      </c>
      <c r="G143" s="2">
        <f>G144+G146+G152</f>
        <v>-24000</v>
      </c>
      <c r="H143" s="2">
        <f>G143+D143</f>
        <v>34765</v>
      </c>
    </row>
    <row r="144" spans="1:8" x14ac:dyDescent="0.3">
      <c r="A144" t="s">
        <v>14</v>
      </c>
      <c r="B144" t="s">
        <v>65</v>
      </c>
      <c r="C144" t="s">
        <v>66</v>
      </c>
      <c r="D144" s="2">
        <v>12865</v>
      </c>
      <c r="E144" s="2">
        <v>0</v>
      </c>
      <c r="F144" s="2">
        <v>12865</v>
      </c>
      <c r="G144" s="2">
        <f>G145</f>
        <v>-11000</v>
      </c>
      <c r="H144" s="2">
        <f t="shared" ref="H144:H160" si="7">G144+D144</f>
        <v>1865</v>
      </c>
    </row>
    <row r="145" spans="1:8" x14ac:dyDescent="0.3">
      <c r="A145" t="s">
        <v>187</v>
      </c>
      <c r="B145" t="s">
        <v>73</v>
      </c>
      <c r="C145" t="s">
        <v>74</v>
      </c>
      <c r="D145" s="2">
        <v>12865</v>
      </c>
      <c r="E145" s="2">
        <v>0</v>
      </c>
      <c r="F145" s="2">
        <v>12865</v>
      </c>
      <c r="G145" s="2">
        <v>-11000</v>
      </c>
      <c r="H145" s="2">
        <f t="shared" si="7"/>
        <v>1865</v>
      </c>
    </row>
    <row r="146" spans="1:8" x14ac:dyDescent="0.3">
      <c r="A146" t="s">
        <v>14</v>
      </c>
      <c r="B146" t="s">
        <v>17</v>
      </c>
      <c r="C146" t="s">
        <v>18</v>
      </c>
      <c r="D146" s="2">
        <v>28900</v>
      </c>
      <c r="E146" s="2">
        <v>4415.4399999999996</v>
      </c>
      <c r="F146" s="2">
        <v>24484.560000000001</v>
      </c>
      <c r="G146" s="2">
        <f>SUM(G147:G151)</f>
        <v>0</v>
      </c>
      <c r="H146" s="2">
        <f t="shared" si="7"/>
        <v>28900</v>
      </c>
    </row>
    <row r="147" spans="1:8" x14ac:dyDescent="0.3">
      <c r="A147" t="s">
        <v>188</v>
      </c>
      <c r="B147" t="s">
        <v>20</v>
      </c>
      <c r="C147" t="s">
        <v>21</v>
      </c>
      <c r="D147" s="2">
        <v>2000</v>
      </c>
      <c r="E147" s="2">
        <v>1240</v>
      </c>
      <c r="F147" s="2">
        <v>760</v>
      </c>
      <c r="G147" s="2">
        <v>0</v>
      </c>
      <c r="H147" s="2">
        <f t="shared" si="7"/>
        <v>2000</v>
      </c>
    </row>
    <row r="148" spans="1:8" x14ac:dyDescent="0.3">
      <c r="A148" t="s">
        <v>189</v>
      </c>
      <c r="B148" t="s">
        <v>27</v>
      </c>
      <c r="C148" t="s">
        <v>28</v>
      </c>
      <c r="D148" s="2">
        <v>9100</v>
      </c>
      <c r="E148" s="2">
        <v>1006.89</v>
      </c>
      <c r="F148" s="2">
        <v>8093.11</v>
      </c>
      <c r="G148" s="2">
        <v>0</v>
      </c>
      <c r="H148" s="2">
        <f t="shared" si="7"/>
        <v>9100</v>
      </c>
    </row>
    <row r="149" spans="1:8" x14ac:dyDescent="0.3">
      <c r="A149" t="s">
        <v>190</v>
      </c>
      <c r="B149" t="s">
        <v>27</v>
      </c>
      <c r="C149" t="s">
        <v>159</v>
      </c>
      <c r="D149" s="2">
        <v>1000</v>
      </c>
      <c r="E149" s="2">
        <v>0</v>
      </c>
      <c r="F149" s="2">
        <v>1000</v>
      </c>
      <c r="G149" s="2">
        <v>0</v>
      </c>
      <c r="H149" s="2">
        <f t="shared" si="7"/>
        <v>1000</v>
      </c>
    </row>
    <row r="150" spans="1:8" x14ac:dyDescent="0.3">
      <c r="A150" t="s">
        <v>191</v>
      </c>
      <c r="B150" t="s">
        <v>27</v>
      </c>
      <c r="C150" t="s">
        <v>108</v>
      </c>
      <c r="D150" s="2">
        <v>15800</v>
      </c>
      <c r="E150" s="2">
        <v>2168.5500000000002</v>
      </c>
      <c r="F150" s="2">
        <v>13631.45</v>
      </c>
      <c r="G150" s="2">
        <v>0</v>
      </c>
      <c r="H150" s="2">
        <f t="shared" si="7"/>
        <v>15800</v>
      </c>
    </row>
    <row r="151" spans="1:8" x14ac:dyDescent="0.3">
      <c r="A151" t="s">
        <v>192</v>
      </c>
      <c r="B151" t="s">
        <v>53</v>
      </c>
      <c r="C151" t="s">
        <v>113</v>
      </c>
      <c r="D151" s="2">
        <v>1000</v>
      </c>
      <c r="E151" s="2">
        <v>0</v>
      </c>
      <c r="F151" s="2">
        <v>1000</v>
      </c>
      <c r="G151" s="2">
        <v>0</v>
      </c>
      <c r="H151" s="2">
        <f t="shared" si="7"/>
        <v>1000</v>
      </c>
    </row>
    <row r="152" spans="1:8" x14ac:dyDescent="0.3">
      <c r="A152" t="s">
        <v>14</v>
      </c>
      <c r="B152" t="s">
        <v>193</v>
      </c>
      <c r="C152" t="s">
        <v>194</v>
      </c>
      <c r="D152" s="2">
        <v>17000</v>
      </c>
      <c r="E152" s="2">
        <v>1950</v>
      </c>
      <c r="F152" s="2">
        <v>15050</v>
      </c>
      <c r="G152" s="2">
        <f>G153</f>
        <v>-13000</v>
      </c>
      <c r="H152" s="2">
        <f t="shared" si="7"/>
        <v>4000</v>
      </c>
    </row>
    <row r="153" spans="1:8" x14ac:dyDescent="0.3">
      <c r="A153" t="s">
        <v>195</v>
      </c>
      <c r="B153" t="s">
        <v>196</v>
      </c>
      <c r="C153" t="s">
        <v>197</v>
      </c>
      <c r="D153" s="2">
        <v>17000</v>
      </c>
      <c r="E153" s="2">
        <v>1950</v>
      </c>
      <c r="F153" s="2">
        <v>15050</v>
      </c>
      <c r="G153" s="2">
        <v>-13000</v>
      </c>
      <c r="H153" s="2">
        <f t="shared" si="7"/>
        <v>4000</v>
      </c>
    </row>
    <row r="154" spans="1:8" x14ac:dyDescent="0.3">
      <c r="A154" s="1" t="s">
        <v>14</v>
      </c>
      <c r="B154" s="1" t="s">
        <v>114</v>
      </c>
      <c r="C154" s="1" t="s">
        <v>115</v>
      </c>
      <c r="D154" s="2">
        <v>46000</v>
      </c>
      <c r="E154" s="2">
        <v>30024.57</v>
      </c>
      <c r="F154" s="2">
        <v>15975.43</v>
      </c>
      <c r="G154" s="2">
        <f>G155+G157</f>
        <v>0</v>
      </c>
      <c r="H154" s="2">
        <f t="shared" si="7"/>
        <v>46000</v>
      </c>
    </row>
    <row r="155" spans="1:8" x14ac:dyDescent="0.3">
      <c r="A155" t="s">
        <v>14</v>
      </c>
      <c r="B155" t="s">
        <v>166</v>
      </c>
      <c r="C155" t="s">
        <v>167</v>
      </c>
      <c r="D155" s="2">
        <v>1000</v>
      </c>
      <c r="E155" s="2">
        <v>1000</v>
      </c>
      <c r="F155" s="2">
        <v>0</v>
      </c>
      <c r="G155" s="2">
        <f>G156</f>
        <v>0</v>
      </c>
      <c r="H155" s="2">
        <f t="shared" si="7"/>
        <v>1000</v>
      </c>
    </row>
    <row r="156" spans="1:8" x14ac:dyDescent="0.3">
      <c r="A156" t="s">
        <v>198</v>
      </c>
      <c r="B156" t="s">
        <v>169</v>
      </c>
      <c r="C156" t="s">
        <v>170</v>
      </c>
      <c r="D156" s="2">
        <v>1000</v>
      </c>
      <c r="E156" s="2">
        <v>1000</v>
      </c>
      <c r="F156" s="2">
        <v>0</v>
      </c>
      <c r="G156" s="2">
        <v>0</v>
      </c>
      <c r="H156" s="2">
        <f t="shared" si="7"/>
        <v>1000</v>
      </c>
    </row>
    <row r="157" spans="1:8" x14ac:dyDescent="0.3">
      <c r="A157" t="s">
        <v>14</v>
      </c>
      <c r="B157" t="s">
        <v>116</v>
      </c>
      <c r="C157" t="s">
        <v>117</v>
      </c>
      <c r="D157" s="2">
        <v>45000</v>
      </c>
      <c r="E157" s="2">
        <v>29024.57</v>
      </c>
      <c r="F157" s="2">
        <v>15975.43</v>
      </c>
      <c r="G157" s="2">
        <f>SUM(G158:G160)</f>
        <v>0</v>
      </c>
      <c r="H157" s="2">
        <f t="shared" si="7"/>
        <v>45000</v>
      </c>
    </row>
    <row r="158" spans="1:8" x14ac:dyDescent="0.3">
      <c r="A158" t="s">
        <v>199</v>
      </c>
      <c r="B158" t="s">
        <v>119</v>
      </c>
      <c r="C158" t="s">
        <v>131</v>
      </c>
      <c r="D158" s="2">
        <v>15000</v>
      </c>
      <c r="E158" s="2">
        <v>3400</v>
      </c>
      <c r="F158" s="2">
        <v>11600</v>
      </c>
      <c r="G158" s="2">
        <v>0</v>
      </c>
      <c r="H158" s="2">
        <f t="shared" si="7"/>
        <v>15000</v>
      </c>
    </row>
    <row r="159" spans="1:8" x14ac:dyDescent="0.3">
      <c r="A159" t="s">
        <v>200</v>
      </c>
      <c r="B159" t="s">
        <v>119</v>
      </c>
      <c r="C159" t="s">
        <v>120</v>
      </c>
      <c r="D159" s="2">
        <v>25000</v>
      </c>
      <c r="E159" s="2">
        <v>23268.66</v>
      </c>
      <c r="F159" s="2">
        <v>1731.3400000000001</v>
      </c>
      <c r="G159" s="2">
        <v>0</v>
      </c>
      <c r="H159" s="2">
        <f t="shared" si="7"/>
        <v>25000</v>
      </c>
    </row>
    <row r="160" spans="1:8" x14ac:dyDescent="0.3">
      <c r="A160" t="s">
        <v>201</v>
      </c>
      <c r="B160" t="s">
        <v>142</v>
      </c>
      <c r="C160" t="s">
        <v>143</v>
      </c>
      <c r="D160" s="2">
        <v>5000</v>
      </c>
      <c r="E160" s="2">
        <v>2355.91</v>
      </c>
      <c r="F160" s="2">
        <v>2644.09</v>
      </c>
      <c r="G160" s="2">
        <v>0</v>
      </c>
      <c r="H160" s="2">
        <f t="shared" si="7"/>
        <v>5000</v>
      </c>
    </row>
    <row r="161" spans="1:8" x14ac:dyDescent="0.3">
      <c r="A161" s="13" t="s">
        <v>9</v>
      </c>
      <c r="B161" s="13" t="s">
        <v>202</v>
      </c>
      <c r="C161" s="13" t="s">
        <v>203</v>
      </c>
      <c r="D161" s="14">
        <v>10000</v>
      </c>
      <c r="E161" s="14">
        <v>0</v>
      </c>
      <c r="F161" s="14">
        <v>10000</v>
      </c>
      <c r="G161" s="15">
        <f>G162</f>
        <v>-9000</v>
      </c>
      <c r="H161" s="14">
        <f>H162</f>
        <v>1000</v>
      </c>
    </row>
    <row r="162" spans="1:8" x14ac:dyDescent="0.3">
      <c r="A162" s="10" t="s">
        <v>9</v>
      </c>
      <c r="B162" s="10" t="s">
        <v>204</v>
      </c>
      <c r="C162" s="10" t="s">
        <v>205</v>
      </c>
      <c r="D162" s="11">
        <v>10000</v>
      </c>
      <c r="E162" s="11">
        <v>0</v>
      </c>
      <c r="F162" s="11">
        <v>10000</v>
      </c>
      <c r="G162" s="12">
        <f>G163</f>
        <v>-9000</v>
      </c>
      <c r="H162" s="11">
        <f>H163</f>
        <v>1000</v>
      </c>
    </row>
    <row r="163" spans="1:8" x14ac:dyDescent="0.3">
      <c r="A163" s="1" t="s">
        <v>14</v>
      </c>
      <c r="B163" s="1" t="s">
        <v>15</v>
      </c>
      <c r="C163" s="1" t="s">
        <v>16</v>
      </c>
      <c r="D163" s="2">
        <v>10000</v>
      </c>
      <c r="E163" s="2">
        <v>0</v>
      </c>
      <c r="F163" s="2">
        <v>10000</v>
      </c>
      <c r="G163" s="2">
        <v>-9000</v>
      </c>
      <c r="H163" s="2">
        <f>G163+D163</f>
        <v>1000</v>
      </c>
    </row>
    <row r="164" spans="1:8" x14ac:dyDescent="0.3">
      <c r="A164" t="s">
        <v>14</v>
      </c>
      <c r="B164" t="s">
        <v>17</v>
      </c>
      <c r="C164" t="s">
        <v>18</v>
      </c>
      <c r="D164" s="2">
        <v>10000</v>
      </c>
      <c r="E164" s="2">
        <v>0</v>
      </c>
      <c r="F164" s="2">
        <v>10000</v>
      </c>
      <c r="G164" s="2">
        <v>-9000</v>
      </c>
      <c r="H164" s="2">
        <f t="shared" ref="H164:H165" si="8">G164+D164</f>
        <v>1000</v>
      </c>
    </row>
    <row r="165" spans="1:8" x14ac:dyDescent="0.3">
      <c r="A165" t="s">
        <v>206</v>
      </c>
      <c r="B165" t="s">
        <v>207</v>
      </c>
      <c r="C165" t="s">
        <v>208</v>
      </c>
      <c r="D165" s="2">
        <v>10000</v>
      </c>
      <c r="E165" s="2">
        <v>0</v>
      </c>
      <c r="F165" s="2">
        <v>10000</v>
      </c>
      <c r="G165" s="2">
        <v>-9000</v>
      </c>
      <c r="H165" s="2">
        <f t="shared" si="8"/>
        <v>1000</v>
      </c>
    </row>
    <row r="166" spans="1:8" x14ac:dyDescent="0.3">
      <c r="A166" s="16" t="s">
        <v>9</v>
      </c>
      <c r="B166" s="16" t="s">
        <v>209</v>
      </c>
      <c r="C166" s="16" t="s">
        <v>210</v>
      </c>
      <c r="D166" s="17">
        <v>6100</v>
      </c>
      <c r="E166" s="17">
        <v>0</v>
      </c>
      <c r="F166" s="17">
        <v>6100</v>
      </c>
      <c r="G166" s="18">
        <v>0</v>
      </c>
      <c r="H166" s="17">
        <v>6100</v>
      </c>
    </row>
    <row r="167" spans="1:8" x14ac:dyDescent="0.3">
      <c r="A167" s="13" t="s">
        <v>9</v>
      </c>
      <c r="B167" s="13" t="s">
        <v>211</v>
      </c>
      <c r="C167" s="13" t="s">
        <v>212</v>
      </c>
      <c r="D167" s="14">
        <v>6100</v>
      </c>
      <c r="E167" s="14">
        <v>0</v>
      </c>
      <c r="F167" s="14">
        <v>6100</v>
      </c>
      <c r="G167" s="15">
        <v>0</v>
      </c>
      <c r="H167" s="14">
        <v>6100</v>
      </c>
    </row>
    <row r="168" spans="1:8" x14ac:dyDescent="0.3">
      <c r="A168" s="1" t="s">
        <v>14</v>
      </c>
      <c r="B168" s="1" t="s">
        <v>15</v>
      </c>
      <c r="C168" s="1" t="s">
        <v>16</v>
      </c>
      <c r="D168" s="2">
        <v>6100</v>
      </c>
      <c r="E168" s="2">
        <v>0</v>
      </c>
      <c r="F168" s="2">
        <v>6100</v>
      </c>
      <c r="G168" s="2">
        <v>0</v>
      </c>
      <c r="H168" s="2">
        <v>6100</v>
      </c>
    </row>
    <row r="169" spans="1:8" x14ac:dyDescent="0.3">
      <c r="A169" t="s">
        <v>14</v>
      </c>
      <c r="B169" t="s">
        <v>17</v>
      </c>
      <c r="C169" t="s">
        <v>18</v>
      </c>
      <c r="D169" s="2">
        <v>6100</v>
      </c>
      <c r="E169" s="2">
        <v>0</v>
      </c>
      <c r="F169" s="2">
        <v>6100</v>
      </c>
      <c r="G169" s="2">
        <v>0</v>
      </c>
      <c r="H169" s="2">
        <v>6100</v>
      </c>
    </row>
    <row r="170" spans="1:8" s="60" customFormat="1" x14ac:dyDescent="0.3">
      <c r="A170" s="65"/>
      <c r="B170" s="66" t="s">
        <v>367</v>
      </c>
      <c r="C170" s="65" t="s">
        <v>366</v>
      </c>
      <c r="D170" s="6"/>
      <c r="E170" s="6"/>
      <c r="F170" s="6"/>
      <c r="G170" s="6">
        <v>2000</v>
      </c>
      <c r="H170" s="6">
        <v>2000</v>
      </c>
    </row>
    <row r="171" spans="1:8" x14ac:dyDescent="0.3">
      <c r="A171" s="65" t="s">
        <v>213</v>
      </c>
      <c r="B171" s="65" t="s">
        <v>53</v>
      </c>
      <c r="C171" s="65" t="s">
        <v>113</v>
      </c>
      <c r="D171" s="6">
        <v>6100</v>
      </c>
      <c r="E171" s="6">
        <v>0</v>
      </c>
      <c r="F171" s="6">
        <v>6100</v>
      </c>
      <c r="G171" s="6">
        <v>-2000</v>
      </c>
      <c r="H171" s="6">
        <v>4100</v>
      </c>
    </row>
    <row r="172" spans="1:8" x14ac:dyDescent="0.3">
      <c r="A172" s="16" t="s">
        <v>9</v>
      </c>
      <c r="B172" s="16" t="s">
        <v>214</v>
      </c>
      <c r="C172" s="16" t="s">
        <v>215</v>
      </c>
      <c r="D172" s="17">
        <v>6479</v>
      </c>
      <c r="E172" s="17">
        <v>0</v>
      </c>
      <c r="F172" s="17">
        <v>6479</v>
      </c>
      <c r="G172" s="18">
        <v>0</v>
      </c>
      <c r="H172" s="17">
        <v>6479</v>
      </c>
    </row>
    <row r="173" spans="1:8" x14ac:dyDescent="0.3">
      <c r="A173" s="13" t="s">
        <v>9</v>
      </c>
      <c r="B173" s="13" t="s">
        <v>216</v>
      </c>
      <c r="C173" s="13" t="s">
        <v>217</v>
      </c>
      <c r="D173" s="14">
        <v>6479</v>
      </c>
      <c r="E173" s="14">
        <v>0</v>
      </c>
      <c r="F173" s="14">
        <v>6479</v>
      </c>
      <c r="G173" s="15">
        <v>0</v>
      </c>
      <c r="H173" s="14">
        <v>6479</v>
      </c>
    </row>
    <row r="174" spans="1:8" x14ac:dyDescent="0.3">
      <c r="A174" s="1" t="s">
        <v>14</v>
      </c>
      <c r="B174" s="1" t="s">
        <v>114</v>
      </c>
      <c r="C174" s="1" t="s">
        <v>115</v>
      </c>
      <c r="D174" s="2">
        <v>6479</v>
      </c>
      <c r="E174" s="2">
        <v>0</v>
      </c>
      <c r="F174" s="2">
        <v>6479</v>
      </c>
      <c r="G174" s="2">
        <v>0</v>
      </c>
      <c r="H174" s="2">
        <v>6479</v>
      </c>
    </row>
    <row r="175" spans="1:8" x14ac:dyDescent="0.3">
      <c r="A175" t="s">
        <v>14</v>
      </c>
      <c r="B175" t="s">
        <v>116</v>
      </c>
      <c r="C175" t="s">
        <v>117</v>
      </c>
      <c r="D175" s="2">
        <v>6479</v>
      </c>
      <c r="E175" s="2">
        <v>0</v>
      </c>
      <c r="F175" s="2">
        <v>6479</v>
      </c>
      <c r="G175" s="2">
        <v>0</v>
      </c>
      <c r="H175" s="2">
        <v>6479</v>
      </c>
    </row>
    <row r="176" spans="1:8" x14ac:dyDescent="0.3">
      <c r="A176" t="s">
        <v>218</v>
      </c>
      <c r="B176" t="s">
        <v>119</v>
      </c>
      <c r="C176" t="s">
        <v>131</v>
      </c>
      <c r="D176" s="2">
        <v>6479</v>
      </c>
      <c r="E176" s="2">
        <v>0</v>
      </c>
      <c r="F176" s="2">
        <v>6479</v>
      </c>
      <c r="G176" s="2">
        <v>0</v>
      </c>
      <c r="H176" s="2">
        <v>6479</v>
      </c>
    </row>
    <row r="177" spans="1:8" x14ac:dyDescent="0.3">
      <c r="A177" s="19" t="s">
        <v>6</v>
      </c>
      <c r="B177" s="19" t="s">
        <v>219</v>
      </c>
      <c r="C177" s="19" t="s">
        <v>220</v>
      </c>
      <c r="D177" s="20">
        <v>300000</v>
      </c>
      <c r="E177" s="20">
        <v>0</v>
      </c>
      <c r="F177" s="20">
        <v>300000</v>
      </c>
      <c r="G177" s="21">
        <v>0</v>
      </c>
      <c r="H177" s="21">
        <v>300000</v>
      </c>
    </row>
    <row r="178" spans="1:8" x14ac:dyDescent="0.3">
      <c r="A178" s="16" t="s">
        <v>9</v>
      </c>
      <c r="B178" s="16" t="s">
        <v>10</v>
      </c>
      <c r="C178" s="16" t="s">
        <v>11</v>
      </c>
      <c r="D178" s="17">
        <v>150000</v>
      </c>
      <c r="E178" s="17">
        <v>0</v>
      </c>
      <c r="F178" s="17">
        <v>150000</v>
      </c>
      <c r="G178" s="18">
        <f>G179</f>
        <v>0</v>
      </c>
      <c r="H178" s="18">
        <f>G178+D178</f>
        <v>150000</v>
      </c>
    </row>
    <row r="179" spans="1:8" x14ac:dyDescent="0.3">
      <c r="A179" s="13" t="s">
        <v>9</v>
      </c>
      <c r="B179" s="13" t="s">
        <v>87</v>
      </c>
      <c r="C179" s="13" t="s">
        <v>11</v>
      </c>
      <c r="D179" s="14">
        <v>150000</v>
      </c>
      <c r="E179" s="14">
        <v>0</v>
      </c>
      <c r="F179" s="14">
        <v>150000</v>
      </c>
      <c r="G179" s="15">
        <f>G180</f>
        <v>0</v>
      </c>
      <c r="H179" s="15">
        <f>G179+D179</f>
        <v>150000</v>
      </c>
    </row>
    <row r="180" spans="1:8" x14ac:dyDescent="0.3">
      <c r="A180" s="1" t="s">
        <v>14</v>
      </c>
      <c r="B180" s="1" t="s">
        <v>15</v>
      </c>
      <c r="C180" s="1" t="s">
        <v>16</v>
      </c>
      <c r="D180" s="2">
        <v>150000</v>
      </c>
      <c r="E180" s="2">
        <v>0</v>
      </c>
      <c r="F180" s="2">
        <v>150000</v>
      </c>
      <c r="G180" s="2">
        <f>G181</f>
        <v>0</v>
      </c>
      <c r="H180" s="2">
        <f>D180+G180</f>
        <v>150000</v>
      </c>
    </row>
    <row r="181" spans="1:8" x14ac:dyDescent="0.3">
      <c r="A181" t="s">
        <v>14</v>
      </c>
      <c r="B181" t="s">
        <v>193</v>
      </c>
      <c r="C181" t="s">
        <v>194</v>
      </c>
      <c r="D181" s="2">
        <v>150000</v>
      </c>
      <c r="E181" s="2">
        <v>0</v>
      </c>
      <c r="F181" s="2">
        <v>150000</v>
      </c>
      <c r="G181" s="2">
        <f>G182</f>
        <v>0</v>
      </c>
      <c r="H181" s="2">
        <f t="shared" ref="H181:H182" si="9">D181+G181</f>
        <v>150000</v>
      </c>
    </row>
    <row r="182" spans="1:8" x14ac:dyDescent="0.3">
      <c r="A182" t="s">
        <v>221</v>
      </c>
      <c r="B182" t="s">
        <v>196</v>
      </c>
      <c r="C182" t="s">
        <v>222</v>
      </c>
      <c r="D182" s="2">
        <v>150000</v>
      </c>
      <c r="E182" s="2">
        <v>0</v>
      </c>
      <c r="F182" s="2">
        <v>150000</v>
      </c>
      <c r="G182" s="2">
        <v>0</v>
      </c>
      <c r="H182" s="2">
        <f t="shared" si="9"/>
        <v>150000</v>
      </c>
    </row>
    <row r="183" spans="1:8" x14ac:dyDescent="0.3">
      <c r="A183" s="16" t="s">
        <v>9</v>
      </c>
      <c r="B183" s="16" t="s">
        <v>59</v>
      </c>
      <c r="C183" s="16" t="s">
        <v>60</v>
      </c>
      <c r="D183" s="17">
        <v>150000</v>
      </c>
      <c r="E183" s="17">
        <v>0</v>
      </c>
      <c r="F183" s="17">
        <v>150000</v>
      </c>
      <c r="G183" s="18">
        <f>G184+G189</f>
        <v>0</v>
      </c>
      <c r="H183" s="18">
        <f>G183+D183</f>
        <v>150000</v>
      </c>
    </row>
    <row r="184" spans="1:8" x14ac:dyDescent="0.3">
      <c r="A184" s="13" t="s">
        <v>9</v>
      </c>
      <c r="B184" s="13" t="s">
        <v>61</v>
      </c>
      <c r="C184" s="13" t="s">
        <v>62</v>
      </c>
      <c r="D184" s="14">
        <v>50000</v>
      </c>
      <c r="E184" s="14">
        <v>0</v>
      </c>
      <c r="F184" s="14">
        <v>50000</v>
      </c>
      <c r="G184" s="15">
        <f>G185</f>
        <v>15000</v>
      </c>
      <c r="H184" s="15">
        <f>G184+D184</f>
        <v>65000</v>
      </c>
    </row>
    <row r="185" spans="1:8" x14ac:dyDescent="0.3">
      <c r="A185" s="10" t="s">
        <v>9</v>
      </c>
      <c r="B185" s="10" t="s">
        <v>63</v>
      </c>
      <c r="C185" s="10" t="s">
        <v>64</v>
      </c>
      <c r="D185" s="11">
        <v>50000</v>
      </c>
      <c r="E185" s="11">
        <v>0</v>
      </c>
      <c r="F185" s="11">
        <v>50000</v>
      </c>
      <c r="G185" s="12">
        <f>G186</f>
        <v>15000</v>
      </c>
      <c r="H185" s="12">
        <f>G185+D185</f>
        <v>65000</v>
      </c>
    </row>
    <row r="186" spans="1:8" x14ac:dyDescent="0.3">
      <c r="A186" s="1" t="s">
        <v>14</v>
      </c>
      <c r="B186" s="1" t="s">
        <v>15</v>
      </c>
      <c r="C186" s="1" t="s">
        <v>16</v>
      </c>
      <c r="D186" s="2">
        <v>50000</v>
      </c>
      <c r="E186" s="2">
        <v>0</v>
      </c>
      <c r="F186" s="2">
        <v>50000</v>
      </c>
      <c r="G186" s="2">
        <f>G187</f>
        <v>15000</v>
      </c>
      <c r="H186" s="2">
        <f>D186+G186</f>
        <v>65000</v>
      </c>
    </row>
    <row r="187" spans="1:8" x14ac:dyDescent="0.3">
      <c r="A187" t="s">
        <v>14</v>
      </c>
      <c r="B187" t="s">
        <v>193</v>
      </c>
      <c r="C187" t="s">
        <v>194</v>
      </c>
      <c r="D187" s="2">
        <v>50000</v>
      </c>
      <c r="E187" s="2">
        <v>0</v>
      </c>
      <c r="F187" s="2">
        <v>50000</v>
      </c>
      <c r="G187" s="2">
        <f>G188</f>
        <v>15000</v>
      </c>
      <c r="H187" s="2">
        <f t="shared" ref="H187:H188" si="10">D187+G187</f>
        <v>65000</v>
      </c>
    </row>
    <row r="188" spans="1:8" x14ac:dyDescent="0.3">
      <c r="A188" t="s">
        <v>223</v>
      </c>
      <c r="B188" t="s">
        <v>196</v>
      </c>
      <c r="C188" t="s">
        <v>224</v>
      </c>
      <c r="D188" s="2">
        <v>50000</v>
      </c>
      <c r="E188" s="2">
        <v>0</v>
      </c>
      <c r="F188" s="2">
        <v>50000</v>
      </c>
      <c r="G188" s="2">
        <v>15000</v>
      </c>
      <c r="H188" s="2">
        <f t="shared" si="10"/>
        <v>65000</v>
      </c>
    </row>
    <row r="189" spans="1:8" x14ac:dyDescent="0.3">
      <c r="A189" s="13" t="s">
        <v>9</v>
      </c>
      <c r="B189" s="13" t="s">
        <v>225</v>
      </c>
      <c r="C189" s="13" t="s">
        <v>226</v>
      </c>
      <c r="D189" s="14">
        <v>100000</v>
      </c>
      <c r="E189" s="14">
        <v>0</v>
      </c>
      <c r="F189" s="14">
        <v>100000</v>
      </c>
      <c r="G189" s="15">
        <f>G190</f>
        <v>-15000</v>
      </c>
      <c r="H189" s="15">
        <f>G189+D189</f>
        <v>85000</v>
      </c>
    </row>
    <row r="190" spans="1:8" x14ac:dyDescent="0.3">
      <c r="A190" s="10" t="s">
        <v>9</v>
      </c>
      <c r="B190" s="10" t="s">
        <v>227</v>
      </c>
      <c r="C190" s="10" t="s">
        <v>228</v>
      </c>
      <c r="D190" s="11">
        <v>100000</v>
      </c>
      <c r="E190" s="11">
        <v>0</v>
      </c>
      <c r="F190" s="11">
        <v>100000</v>
      </c>
      <c r="G190" s="12">
        <f>G191</f>
        <v>-15000</v>
      </c>
      <c r="H190" s="12">
        <f>G190+D190</f>
        <v>85000</v>
      </c>
    </row>
    <row r="191" spans="1:8" x14ac:dyDescent="0.3">
      <c r="A191" s="1" t="s">
        <v>14</v>
      </c>
      <c r="B191" s="1" t="s">
        <v>114</v>
      </c>
      <c r="C191" s="1" t="s">
        <v>115</v>
      </c>
      <c r="D191" s="2">
        <v>100000</v>
      </c>
      <c r="E191" s="2">
        <v>0</v>
      </c>
      <c r="F191" s="2">
        <v>100000</v>
      </c>
      <c r="G191" s="2">
        <f>G192</f>
        <v>-15000</v>
      </c>
      <c r="H191" s="2">
        <f>G191+D191</f>
        <v>85000</v>
      </c>
    </row>
    <row r="192" spans="1:8" x14ac:dyDescent="0.3">
      <c r="A192" t="s">
        <v>14</v>
      </c>
      <c r="B192" t="s">
        <v>116</v>
      </c>
      <c r="C192" t="s">
        <v>117</v>
      </c>
      <c r="D192" s="2">
        <v>100000</v>
      </c>
      <c r="E192" s="2">
        <v>0</v>
      </c>
      <c r="F192" s="2">
        <v>100000</v>
      </c>
      <c r="G192" s="2">
        <f>G193</f>
        <v>-15000</v>
      </c>
      <c r="H192" s="2">
        <f t="shared" ref="H192:H193" si="11">G192+D192</f>
        <v>85000</v>
      </c>
    </row>
    <row r="193" spans="1:9" x14ac:dyDescent="0.3">
      <c r="A193" t="s">
        <v>229</v>
      </c>
      <c r="B193" t="s">
        <v>142</v>
      </c>
      <c r="C193" t="s">
        <v>143</v>
      </c>
      <c r="D193" s="2">
        <v>100000</v>
      </c>
      <c r="E193" s="2">
        <v>0</v>
      </c>
      <c r="F193" s="2">
        <v>100000</v>
      </c>
      <c r="G193" s="2">
        <v>-15000</v>
      </c>
      <c r="H193" s="2">
        <f t="shared" si="11"/>
        <v>85000</v>
      </c>
    </row>
    <row r="194" spans="1:9" x14ac:dyDescent="0.3">
      <c r="A194" s="19" t="s">
        <v>230</v>
      </c>
      <c r="B194" s="19" t="s">
        <v>231</v>
      </c>
      <c r="C194" s="19" t="s">
        <v>232</v>
      </c>
      <c r="D194" s="20">
        <v>346593</v>
      </c>
      <c r="E194" s="20">
        <v>308605.45</v>
      </c>
      <c r="F194" s="20">
        <v>37987.549999999988</v>
      </c>
      <c r="G194" s="21">
        <f>G195+G207</f>
        <v>41078</v>
      </c>
      <c r="H194" s="21">
        <f>H195+H207</f>
        <v>387671</v>
      </c>
    </row>
    <row r="195" spans="1:9" x14ac:dyDescent="0.3">
      <c r="A195" s="16" t="s">
        <v>9</v>
      </c>
      <c r="B195" s="16" t="s">
        <v>10</v>
      </c>
      <c r="C195" s="16" t="s">
        <v>11</v>
      </c>
      <c r="D195" s="17">
        <v>11324</v>
      </c>
      <c r="E195" s="17">
        <v>9850.43</v>
      </c>
      <c r="F195" s="17">
        <v>1473.5699999999997</v>
      </c>
      <c r="G195" s="18">
        <f>G196</f>
        <v>2578</v>
      </c>
      <c r="H195" s="18">
        <f>D195+G195</f>
        <v>13902</v>
      </c>
    </row>
    <row r="196" spans="1:9" x14ac:dyDescent="0.3">
      <c r="A196" s="13" t="s">
        <v>9</v>
      </c>
      <c r="B196" s="13" t="s">
        <v>87</v>
      </c>
      <c r="C196" s="13" t="s">
        <v>11</v>
      </c>
      <c r="D196" s="14">
        <v>11324</v>
      </c>
      <c r="E196" s="14">
        <v>9850.43</v>
      </c>
      <c r="F196" s="14">
        <v>1473.5699999999997</v>
      </c>
      <c r="G196" s="15">
        <f>G197</f>
        <v>2578</v>
      </c>
      <c r="H196" s="15">
        <f>H197</f>
        <v>13902</v>
      </c>
    </row>
    <row r="197" spans="1:9" x14ac:dyDescent="0.3">
      <c r="A197" s="1" t="s">
        <v>14</v>
      </c>
      <c r="B197" s="1" t="s">
        <v>15</v>
      </c>
      <c r="C197" s="1" t="s">
        <v>16</v>
      </c>
      <c r="D197" s="2">
        <v>11324</v>
      </c>
      <c r="E197" s="2">
        <v>9850.43</v>
      </c>
      <c r="F197" s="2">
        <v>1473.5699999999997</v>
      </c>
      <c r="G197" s="2">
        <f>G198+G202</f>
        <v>2578</v>
      </c>
      <c r="H197" s="2">
        <f>G197+D197</f>
        <v>13902</v>
      </c>
    </row>
    <row r="198" spans="1:9" x14ac:dyDescent="0.3">
      <c r="A198" t="s">
        <v>14</v>
      </c>
      <c r="B198" t="s">
        <v>65</v>
      </c>
      <c r="C198" t="s">
        <v>66</v>
      </c>
      <c r="D198" s="2">
        <v>9438</v>
      </c>
      <c r="E198" s="2">
        <v>9500.9</v>
      </c>
      <c r="F198" s="2">
        <v>-62.899999999999636</v>
      </c>
      <c r="G198" s="2">
        <f>SUM(G199:G201)</f>
        <v>3900</v>
      </c>
      <c r="H198" s="2">
        <f t="shared" ref="H198:H206" si="12">G198+D198</f>
        <v>13338</v>
      </c>
    </row>
    <row r="199" spans="1:9" x14ac:dyDescent="0.3">
      <c r="A199" t="s">
        <v>233</v>
      </c>
      <c r="B199" t="s">
        <v>68</v>
      </c>
      <c r="C199" t="s">
        <v>69</v>
      </c>
      <c r="D199" s="2">
        <v>7553</v>
      </c>
      <c r="E199" s="2">
        <v>8117.6</v>
      </c>
      <c r="F199" s="2">
        <v>-564.60000000000036</v>
      </c>
      <c r="G199" s="2">
        <v>3500</v>
      </c>
      <c r="H199" s="2">
        <f t="shared" si="12"/>
        <v>11053</v>
      </c>
    </row>
    <row r="200" spans="1:9" x14ac:dyDescent="0.3">
      <c r="A200" t="s">
        <v>234</v>
      </c>
      <c r="B200" t="s">
        <v>73</v>
      </c>
      <c r="C200" t="s">
        <v>74</v>
      </c>
      <c r="D200" s="2">
        <v>500</v>
      </c>
      <c r="E200" s="2">
        <v>43.89</v>
      </c>
      <c r="F200" s="2">
        <v>456.11</v>
      </c>
      <c r="G200" s="2">
        <v>0</v>
      </c>
      <c r="H200" s="2">
        <f t="shared" si="12"/>
        <v>500</v>
      </c>
    </row>
    <row r="201" spans="1:9" x14ac:dyDescent="0.3">
      <c r="A201" t="s">
        <v>235</v>
      </c>
      <c r="B201" t="s">
        <v>76</v>
      </c>
      <c r="C201" t="s">
        <v>77</v>
      </c>
      <c r="D201" s="2">
        <v>1385</v>
      </c>
      <c r="E201" s="2">
        <v>1339.41</v>
      </c>
      <c r="F201" s="2">
        <v>45.589999999999918</v>
      </c>
      <c r="G201" s="2">
        <v>400</v>
      </c>
      <c r="H201" s="2">
        <f t="shared" si="12"/>
        <v>1785</v>
      </c>
    </row>
    <row r="202" spans="1:9" x14ac:dyDescent="0.3">
      <c r="A202" t="s">
        <v>14</v>
      </c>
      <c r="B202" t="s">
        <v>17</v>
      </c>
      <c r="C202" t="s">
        <v>18</v>
      </c>
      <c r="D202" s="2">
        <v>1886</v>
      </c>
      <c r="E202" s="2">
        <v>349.53</v>
      </c>
      <c r="F202" s="2">
        <v>1536.47</v>
      </c>
      <c r="G202" s="2">
        <f>SUM(G203:G206)</f>
        <v>-1322</v>
      </c>
      <c r="H202" s="2">
        <f t="shared" si="12"/>
        <v>564</v>
      </c>
    </row>
    <row r="203" spans="1:9" x14ac:dyDescent="0.3">
      <c r="A203" t="s">
        <v>236</v>
      </c>
      <c r="B203" t="s">
        <v>20</v>
      </c>
      <c r="C203" t="s">
        <v>21</v>
      </c>
      <c r="D203" s="2">
        <v>42</v>
      </c>
      <c r="E203" s="2">
        <v>14.05</v>
      </c>
      <c r="F203" s="2">
        <v>27.95</v>
      </c>
      <c r="G203" s="2">
        <v>-27</v>
      </c>
      <c r="H203" s="2">
        <f t="shared" si="12"/>
        <v>15</v>
      </c>
    </row>
    <row r="204" spans="1:9" x14ac:dyDescent="0.3">
      <c r="A204" t="s">
        <v>237</v>
      </c>
      <c r="B204" t="s">
        <v>20</v>
      </c>
      <c r="C204" t="s">
        <v>79</v>
      </c>
      <c r="D204" s="2">
        <v>1144</v>
      </c>
      <c r="E204" s="2">
        <v>335.48</v>
      </c>
      <c r="F204" s="2">
        <v>808.52</v>
      </c>
      <c r="G204" s="2">
        <v>-600</v>
      </c>
      <c r="H204" s="2">
        <f t="shared" si="12"/>
        <v>544</v>
      </c>
    </row>
    <row r="205" spans="1:9" x14ac:dyDescent="0.3">
      <c r="A205" s="65" t="s">
        <v>238</v>
      </c>
      <c r="B205" s="65" t="s">
        <v>20</v>
      </c>
      <c r="C205" s="65" t="s">
        <v>23</v>
      </c>
      <c r="D205" s="6">
        <v>50</v>
      </c>
      <c r="E205" s="6">
        <v>0</v>
      </c>
      <c r="F205" s="6">
        <v>50</v>
      </c>
      <c r="G205" s="6">
        <v>-45</v>
      </c>
      <c r="H205" s="6">
        <f t="shared" si="12"/>
        <v>5</v>
      </c>
      <c r="I205" s="65"/>
    </row>
    <row r="206" spans="1:9" x14ac:dyDescent="0.3">
      <c r="A206" s="65" t="s">
        <v>239</v>
      </c>
      <c r="B206" s="65" t="s">
        <v>38</v>
      </c>
      <c r="C206" s="65" t="s">
        <v>47</v>
      </c>
      <c r="D206" s="6">
        <v>650</v>
      </c>
      <c r="E206" s="6">
        <v>0</v>
      </c>
      <c r="F206" s="6">
        <v>650</v>
      </c>
      <c r="G206" s="6">
        <v>-650</v>
      </c>
      <c r="H206" s="6">
        <f t="shared" si="12"/>
        <v>0</v>
      </c>
      <c r="I206" s="65"/>
    </row>
    <row r="207" spans="1:9" x14ac:dyDescent="0.3">
      <c r="A207" s="16" t="s">
        <v>9</v>
      </c>
      <c r="B207" s="16" t="s">
        <v>59</v>
      </c>
      <c r="C207" s="16" t="s">
        <v>60</v>
      </c>
      <c r="D207" s="17">
        <v>335269</v>
      </c>
      <c r="E207" s="17">
        <v>298755.02</v>
      </c>
      <c r="F207" s="17">
        <v>36513.979999999981</v>
      </c>
      <c r="G207" s="18">
        <f>G208+G219</f>
        <v>38500</v>
      </c>
      <c r="H207" s="18">
        <f>H208+H219</f>
        <v>373769</v>
      </c>
    </row>
    <row r="208" spans="1:9" x14ac:dyDescent="0.3">
      <c r="A208" s="13" t="s">
        <v>9</v>
      </c>
      <c r="B208" s="13" t="s">
        <v>240</v>
      </c>
      <c r="C208" s="13" t="s">
        <v>241</v>
      </c>
      <c r="D208" s="14">
        <v>313921</v>
      </c>
      <c r="E208" s="14">
        <v>275770.69</v>
      </c>
      <c r="F208" s="14">
        <v>38150.31</v>
      </c>
      <c r="G208" s="15">
        <f>G209</f>
        <v>28280</v>
      </c>
      <c r="H208" s="15">
        <f>G208+D208</f>
        <v>342201</v>
      </c>
    </row>
    <row r="209" spans="1:8" x14ac:dyDescent="0.3">
      <c r="A209" s="10" t="s">
        <v>9</v>
      </c>
      <c r="B209" s="10" t="s">
        <v>242</v>
      </c>
      <c r="C209" s="10" t="s">
        <v>243</v>
      </c>
      <c r="D209" s="11">
        <v>313921</v>
      </c>
      <c r="E209" s="11">
        <v>275770.69</v>
      </c>
      <c r="F209" s="11">
        <v>38150.31</v>
      </c>
      <c r="G209" s="12">
        <f>G210</f>
        <v>28280</v>
      </c>
      <c r="H209" s="12">
        <f>H210</f>
        <v>342201</v>
      </c>
    </row>
    <row r="210" spans="1:8" x14ac:dyDescent="0.3">
      <c r="A210" s="1" t="s">
        <v>14</v>
      </c>
      <c r="B210" s="1" t="s">
        <v>15</v>
      </c>
      <c r="C210" s="1" t="s">
        <v>16</v>
      </c>
      <c r="D210" s="2">
        <v>313921</v>
      </c>
      <c r="E210" s="2">
        <v>275770.69</v>
      </c>
      <c r="F210" s="2">
        <v>38150.31</v>
      </c>
      <c r="G210" s="2">
        <f>G211+G215</f>
        <v>28280</v>
      </c>
      <c r="H210" s="2">
        <f>D210+G210</f>
        <v>342201</v>
      </c>
    </row>
    <row r="211" spans="1:8" x14ac:dyDescent="0.3">
      <c r="A211" t="s">
        <v>14</v>
      </c>
      <c r="B211" t="s">
        <v>65</v>
      </c>
      <c r="C211" t="s">
        <v>66</v>
      </c>
      <c r="D211" s="2">
        <v>292900</v>
      </c>
      <c r="E211" s="2">
        <v>265552.7</v>
      </c>
      <c r="F211" s="2">
        <v>27347.299999999988</v>
      </c>
      <c r="G211" s="2">
        <f>SUM(G212:G214)</f>
        <v>36400</v>
      </c>
      <c r="H211" s="2">
        <f t="shared" ref="H211:H218" si="13">D211+G211</f>
        <v>329300</v>
      </c>
    </row>
    <row r="212" spans="1:8" x14ac:dyDescent="0.3">
      <c r="A212" t="s">
        <v>244</v>
      </c>
      <c r="B212" t="s">
        <v>68</v>
      </c>
      <c r="C212" t="s">
        <v>69</v>
      </c>
      <c r="D212" s="2">
        <v>250000</v>
      </c>
      <c r="E212" s="2">
        <v>226994.66</v>
      </c>
      <c r="F212" s="2">
        <v>23005.339999999997</v>
      </c>
      <c r="G212" s="2">
        <v>24000</v>
      </c>
      <c r="H212" s="2">
        <f t="shared" si="13"/>
        <v>274000</v>
      </c>
    </row>
    <row r="213" spans="1:8" x14ac:dyDescent="0.3">
      <c r="A213" t="s">
        <v>245</v>
      </c>
      <c r="B213" t="s">
        <v>73</v>
      </c>
      <c r="C213" t="s">
        <v>74</v>
      </c>
      <c r="D213" s="2">
        <v>2300</v>
      </c>
      <c r="E213" s="2">
        <v>1103.71</v>
      </c>
      <c r="F213" s="2">
        <v>1196.29</v>
      </c>
      <c r="G213" s="2">
        <v>9400</v>
      </c>
      <c r="H213" s="2">
        <f t="shared" si="13"/>
        <v>11700</v>
      </c>
    </row>
    <row r="214" spans="1:8" x14ac:dyDescent="0.3">
      <c r="A214" t="s">
        <v>246</v>
      </c>
      <c r="B214" t="s">
        <v>76</v>
      </c>
      <c r="C214" t="s">
        <v>77</v>
      </c>
      <c r="D214" s="2">
        <v>40600</v>
      </c>
      <c r="E214" s="2">
        <v>37454.33</v>
      </c>
      <c r="F214" s="2">
        <v>3145.6699999999983</v>
      </c>
      <c r="G214" s="2">
        <v>3000</v>
      </c>
      <c r="H214" s="2">
        <f t="shared" si="13"/>
        <v>43600</v>
      </c>
    </row>
    <row r="215" spans="1:8" x14ac:dyDescent="0.3">
      <c r="A215" t="s">
        <v>14</v>
      </c>
      <c r="B215" t="s">
        <v>17</v>
      </c>
      <c r="C215" t="s">
        <v>18</v>
      </c>
      <c r="D215" s="2">
        <v>21021</v>
      </c>
      <c r="E215" s="2">
        <v>10217.99</v>
      </c>
      <c r="F215" s="2">
        <v>10803.01</v>
      </c>
      <c r="G215" s="2">
        <f>SUM(G216:G218)</f>
        <v>-8120</v>
      </c>
      <c r="H215" s="2">
        <f t="shared" si="13"/>
        <v>12901</v>
      </c>
    </row>
    <row r="216" spans="1:8" x14ac:dyDescent="0.3">
      <c r="A216" t="s">
        <v>247</v>
      </c>
      <c r="B216" t="s">
        <v>20</v>
      </c>
      <c r="C216" t="s">
        <v>21</v>
      </c>
      <c r="D216" s="2">
        <v>723</v>
      </c>
      <c r="E216" s="2">
        <v>353.17</v>
      </c>
      <c r="F216" s="2">
        <v>369.83</v>
      </c>
      <c r="G216" s="2">
        <v>-360</v>
      </c>
      <c r="H216" s="2">
        <f t="shared" si="13"/>
        <v>363</v>
      </c>
    </row>
    <row r="217" spans="1:8" x14ac:dyDescent="0.3">
      <c r="A217" t="s">
        <v>248</v>
      </c>
      <c r="B217" t="s">
        <v>20</v>
      </c>
      <c r="C217" t="s">
        <v>249</v>
      </c>
      <c r="D217" s="2">
        <v>19448</v>
      </c>
      <c r="E217" s="2">
        <v>9864.82</v>
      </c>
      <c r="F217" s="2">
        <v>9583.18</v>
      </c>
      <c r="G217" s="2">
        <v>-7000</v>
      </c>
      <c r="H217" s="2">
        <f t="shared" si="13"/>
        <v>12448</v>
      </c>
    </row>
    <row r="218" spans="1:8" x14ac:dyDescent="0.3">
      <c r="A218" t="s">
        <v>250</v>
      </c>
      <c r="B218" t="s">
        <v>20</v>
      </c>
      <c r="C218" t="s">
        <v>23</v>
      </c>
      <c r="D218" s="2">
        <v>850</v>
      </c>
      <c r="E218" s="2">
        <v>0</v>
      </c>
      <c r="F218" s="2">
        <v>850</v>
      </c>
      <c r="G218" s="2">
        <v>-760</v>
      </c>
      <c r="H218" s="2">
        <f t="shared" si="13"/>
        <v>90</v>
      </c>
    </row>
    <row r="219" spans="1:8" x14ac:dyDescent="0.3">
      <c r="A219" s="13" t="s">
        <v>9</v>
      </c>
      <c r="B219" s="13" t="s">
        <v>61</v>
      </c>
      <c r="C219" s="13" t="s">
        <v>62</v>
      </c>
      <c r="D219" s="14">
        <v>21348</v>
      </c>
      <c r="E219" s="14">
        <v>22984.33</v>
      </c>
      <c r="F219" s="14">
        <v>-1636.3300000000017</v>
      </c>
      <c r="G219" s="15">
        <f>G220</f>
        <v>10220</v>
      </c>
      <c r="H219" s="15">
        <f>G219+D219</f>
        <v>31568</v>
      </c>
    </row>
    <row r="220" spans="1:8" x14ac:dyDescent="0.3">
      <c r="A220" s="10" t="s">
        <v>9</v>
      </c>
      <c r="B220" s="10" t="s">
        <v>63</v>
      </c>
      <c r="C220" s="10" t="s">
        <v>64</v>
      </c>
      <c r="D220" s="11">
        <v>21348</v>
      </c>
      <c r="E220" s="11">
        <v>22984.33</v>
      </c>
      <c r="F220" s="11">
        <v>-1636.3300000000017</v>
      </c>
      <c r="G220" s="12">
        <f>G221</f>
        <v>10220</v>
      </c>
      <c r="H220" s="12">
        <f>H221</f>
        <v>31568</v>
      </c>
    </row>
    <row r="221" spans="1:8" x14ac:dyDescent="0.3">
      <c r="A221" s="1" t="s">
        <v>14</v>
      </c>
      <c r="B221" s="1" t="s">
        <v>15</v>
      </c>
      <c r="C221" s="1" t="s">
        <v>16</v>
      </c>
      <c r="D221" s="2">
        <v>21348</v>
      </c>
      <c r="E221" s="2">
        <v>22984.33</v>
      </c>
      <c r="F221" s="2">
        <v>-1636.3300000000017</v>
      </c>
      <c r="G221" s="2">
        <f>G222+G226</f>
        <v>10220</v>
      </c>
      <c r="H221" s="2">
        <f>D221+G221</f>
        <v>31568</v>
      </c>
    </row>
    <row r="222" spans="1:8" x14ac:dyDescent="0.3">
      <c r="A222" t="s">
        <v>14</v>
      </c>
      <c r="B222" t="s">
        <v>65</v>
      </c>
      <c r="C222" t="s">
        <v>66</v>
      </c>
      <c r="D222" s="2">
        <v>18875</v>
      </c>
      <c r="E222" s="2">
        <v>22168.78</v>
      </c>
      <c r="F222" s="2">
        <v>-3293.7799999999988</v>
      </c>
      <c r="G222" s="2">
        <f>SUM(G223:G225)</f>
        <v>11462</v>
      </c>
      <c r="H222" s="2">
        <f t="shared" ref="H222:H229" si="14">D222+G222</f>
        <v>30337</v>
      </c>
    </row>
    <row r="223" spans="1:8" x14ac:dyDescent="0.3">
      <c r="A223" t="s">
        <v>251</v>
      </c>
      <c r="B223" t="s">
        <v>68</v>
      </c>
      <c r="C223" t="s">
        <v>69</v>
      </c>
      <c r="D223" s="2">
        <v>15605</v>
      </c>
      <c r="E223" s="2">
        <v>18941.080000000002</v>
      </c>
      <c r="F223" s="2">
        <v>-3336.0800000000017</v>
      </c>
      <c r="G223" s="2">
        <v>9600</v>
      </c>
      <c r="H223" s="2">
        <f t="shared" si="14"/>
        <v>25205</v>
      </c>
    </row>
    <row r="224" spans="1:8" x14ac:dyDescent="0.3">
      <c r="A224" t="s">
        <v>252</v>
      </c>
      <c r="B224" t="s">
        <v>73</v>
      </c>
      <c r="C224" t="s">
        <v>74</v>
      </c>
      <c r="D224" s="2">
        <v>500</v>
      </c>
      <c r="E224" s="2">
        <v>102.4</v>
      </c>
      <c r="F224" s="2">
        <v>397.6</v>
      </c>
      <c r="G224" s="2">
        <v>592</v>
      </c>
      <c r="H224" s="2">
        <f t="shared" si="14"/>
        <v>1092</v>
      </c>
    </row>
    <row r="225" spans="1:8" x14ac:dyDescent="0.3">
      <c r="A225" t="s">
        <v>253</v>
      </c>
      <c r="B225" t="s">
        <v>76</v>
      </c>
      <c r="C225" t="s">
        <v>77</v>
      </c>
      <c r="D225" s="2">
        <v>2770</v>
      </c>
      <c r="E225" s="2">
        <v>3125.3</v>
      </c>
      <c r="F225" s="2">
        <v>-355.30000000000018</v>
      </c>
      <c r="G225" s="2">
        <v>1270</v>
      </c>
      <c r="H225" s="2">
        <f t="shared" si="14"/>
        <v>4040</v>
      </c>
    </row>
    <row r="226" spans="1:8" x14ac:dyDescent="0.3">
      <c r="A226" t="s">
        <v>14</v>
      </c>
      <c r="B226" t="s">
        <v>17</v>
      </c>
      <c r="C226" t="s">
        <v>18</v>
      </c>
      <c r="D226" s="2">
        <v>2473</v>
      </c>
      <c r="E226" s="2">
        <v>815.55</v>
      </c>
      <c r="F226" s="2">
        <v>1657.45</v>
      </c>
      <c r="G226" s="2">
        <f>SUM(G227:G229)</f>
        <v>-1242</v>
      </c>
      <c r="H226" s="2">
        <f t="shared" si="14"/>
        <v>1231</v>
      </c>
    </row>
    <row r="227" spans="1:8" x14ac:dyDescent="0.3">
      <c r="A227" t="s">
        <v>254</v>
      </c>
      <c r="B227" t="s">
        <v>20</v>
      </c>
      <c r="C227" t="s">
        <v>21</v>
      </c>
      <c r="D227" s="2">
        <v>85</v>
      </c>
      <c r="E227" s="2">
        <v>32.78</v>
      </c>
      <c r="F227" s="2">
        <v>52.22</v>
      </c>
      <c r="G227" s="2">
        <v>-52</v>
      </c>
      <c r="H227" s="2">
        <f t="shared" si="14"/>
        <v>33</v>
      </c>
    </row>
    <row r="228" spans="1:8" x14ac:dyDescent="0.3">
      <c r="A228" t="s">
        <v>255</v>
      </c>
      <c r="B228" t="s">
        <v>20</v>
      </c>
      <c r="C228" t="s">
        <v>249</v>
      </c>
      <c r="D228" s="2">
        <v>2288</v>
      </c>
      <c r="E228" s="2">
        <v>782.77</v>
      </c>
      <c r="F228" s="2">
        <v>1505.23</v>
      </c>
      <c r="G228" s="2">
        <v>-1100</v>
      </c>
      <c r="H228" s="2">
        <f t="shared" si="14"/>
        <v>1188</v>
      </c>
    </row>
    <row r="229" spans="1:8" x14ac:dyDescent="0.3">
      <c r="A229" t="s">
        <v>256</v>
      </c>
      <c r="B229" t="s">
        <v>20</v>
      </c>
      <c r="C229" t="s">
        <v>23</v>
      </c>
      <c r="D229" s="2">
        <v>100</v>
      </c>
      <c r="E229" s="2">
        <v>0</v>
      </c>
      <c r="F229" s="2">
        <v>100</v>
      </c>
      <c r="G229" s="2">
        <v>-90</v>
      </c>
      <c r="H229" s="2">
        <f t="shared" si="14"/>
        <v>10</v>
      </c>
    </row>
    <row r="230" spans="1:8" x14ac:dyDescent="0.3">
      <c r="A230" s="19" t="s">
        <v>230</v>
      </c>
      <c r="B230" s="19" t="s">
        <v>257</v>
      </c>
      <c r="C230" s="19" t="s">
        <v>258</v>
      </c>
      <c r="D230" s="20">
        <v>15272</v>
      </c>
      <c r="E230" s="20">
        <v>10341.629999999999</v>
      </c>
      <c r="F230" s="20">
        <v>4930.3700000000008</v>
      </c>
      <c r="G230" s="21">
        <v>0</v>
      </c>
      <c r="H230" s="20">
        <v>15272</v>
      </c>
    </row>
    <row r="231" spans="1:8" x14ac:dyDescent="0.3">
      <c r="A231" s="16" t="s">
        <v>9</v>
      </c>
      <c r="B231" s="16" t="s">
        <v>94</v>
      </c>
      <c r="C231" s="16" t="s">
        <v>95</v>
      </c>
      <c r="D231" s="17">
        <v>15272</v>
      </c>
      <c r="E231" s="17">
        <v>10341.629999999999</v>
      </c>
      <c r="F231" s="17">
        <v>4930.3700000000008</v>
      </c>
      <c r="G231" s="18">
        <v>0</v>
      </c>
      <c r="H231" s="17">
        <v>15272</v>
      </c>
    </row>
    <row r="232" spans="1:8" x14ac:dyDescent="0.3">
      <c r="A232" s="13" t="s">
        <v>9</v>
      </c>
      <c r="B232" s="13" t="s">
        <v>96</v>
      </c>
      <c r="C232" s="13" t="s">
        <v>97</v>
      </c>
      <c r="D232" s="14">
        <v>15272</v>
      </c>
      <c r="E232" s="14">
        <v>10341.629999999999</v>
      </c>
      <c r="F232" s="14">
        <v>4930.3700000000008</v>
      </c>
      <c r="G232" s="15">
        <v>0</v>
      </c>
      <c r="H232" s="14">
        <v>15272</v>
      </c>
    </row>
    <row r="233" spans="1:8" x14ac:dyDescent="0.3">
      <c r="A233" s="1" t="s">
        <v>14</v>
      </c>
      <c r="B233" s="1" t="s">
        <v>15</v>
      </c>
      <c r="C233" s="1" t="s">
        <v>16</v>
      </c>
      <c r="D233" s="2">
        <v>15272</v>
      </c>
      <c r="E233" s="2">
        <v>10341.629999999999</v>
      </c>
      <c r="F233" s="2">
        <v>4930.3700000000008</v>
      </c>
      <c r="G233" s="2">
        <v>0</v>
      </c>
      <c r="H233" s="2">
        <v>15272</v>
      </c>
    </row>
    <row r="234" spans="1:8" x14ac:dyDescent="0.3">
      <c r="A234" t="s">
        <v>14</v>
      </c>
      <c r="B234" t="s">
        <v>65</v>
      </c>
      <c r="C234" t="s">
        <v>66</v>
      </c>
      <c r="D234" s="2">
        <v>15272</v>
      </c>
      <c r="E234" s="2">
        <v>10341.629999999999</v>
      </c>
      <c r="F234" s="2">
        <v>4930.3700000000008</v>
      </c>
      <c r="G234" s="2">
        <v>0</v>
      </c>
      <c r="H234" s="2">
        <v>15272</v>
      </c>
    </row>
    <row r="235" spans="1:8" x14ac:dyDescent="0.3">
      <c r="A235" t="s">
        <v>259</v>
      </c>
      <c r="B235" t="s">
        <v>68</v>
      </c>
      <c r="C235" t="s">
        <v>71</v>
      </c>
      <c r="D235" s="2">
        <v>13022</v>
      </c>
      <c r="E235" s="2">
        <v>8876.9699999999993</v>
      </c>
      <c r="F235" s="2">
        <v>4145.0300000000007</v>
      </c>
      <c r="G235" s="2">
        <v>0</v>
      </c>
      <c r="H235" s="2">
        <v>13022</v>
      </c>
    </row>
    <row r="236" spans="1:8" x14ac:dyDescent="0.3">
      <c r="A236" t="s">
        <v>260</v>
      </c>
      <c r="B236" t="s">
        <v>76</v>
      </c>
      <c r="C236" t="s">
        <v>77</v>
      </c>
      <c r="D236" s="2">
        <v>2250</v>
      </c>
      <c r="E236" s="2">
        <v>1464.66</v>
      </c>
      <c r="F236" s="2">
        <v>785.33999999999992</v>
      </c>
      <c r="G236" s="2">
        <v>0</v>
      </c>
      <c r="H236" s="2">
        <v>2250</v>
      </c>
    </row>
    <row r="237" spans="1:8" x14ac:dyDescent="0.3">
      <c r="A237" s="7" t="s">
        <v>3</v>
      </c>
      <c r="B237" s="7" t="s">
        <v>261</v>
      </c>
      <c r="C237" s="7" t="s">
        <v>262</v>
      </c>
      <c r="D237" s="8">
        <v>323082</v>
      </c>
      <c r="E237" s="8">
        <v>77528.19</v>
      </c>
      <c r="F237" s="8">
        <v>245553.81</v>
      </c>
      <c r="G237" s="9">
        <f>G238+G255+G262+G268+G280</f>
        <v>-20595</v>
      </c>
      <c r="H237" s="9">
        <f>H238+H255+H262+H268+H280</f>
        <v>302487</v>
      </c>
    </row>
    <row r="238" spans="1:8" x14ac:dyDescent="0.3">
      <c r="A238" s="19" t="s">
        <v>6</v>
      </c>
      <c r="B238" s="19" t="s">
        <v>7</v>
      </c>
      <c r="C238" s="19" t="s">
        <v>263</v>
      </c>
      <c r="D238" s="20">
        <v>228899</v>
      </c>
      <c r="E238" s="20">
        <v>38678.639999999999</v>
      </c>
      <c r="F238" s="20">
        <v>190220.36</v>
      </c>
      <c r="G238" s="21">
        <f>G239+G244</f>
        <v>0</v>
      </c>
      <c r="H238" s="21">
        <f>H239+H244</f>
        <v>228899</v>
      </c>
    </row>
    <row r="239" spans="1:8" x14ac:dyDescent="0.3">
      <c r="A239" s="16" t="s">
        <v>9</v>
      </c>
      <c r="B239" s="16" t="s">
        <v>10</v>
      </c>
      <c r="C239" s="16" t="s">
        <v>11</v>
      </c>
      <c r="D239" s="17">
        <v>22000</v>
      </c>
      <c r="E239" s="17">
        <v>0</v>
      </c>
      <c r="F239" s="17">
        <v>22000</v>
      </c>
      <c r="G239" s="18">
        <f>G240</f>
        <v>0</v>
      </c>
      <c r="H239" s="17">
        <v>22000</v>
      </c>
    </row>
    <row r="240" spans="1:8" x14ac:dyDescent="0.3">
      <c r="A240" s="13" t="s">
        <v>9</v>
      </c>
      <c r="B240" s="13" t="s">
        <v>87</v>
      </c>
      <c r="C240" s="13" t="s">
        <v>11</v>
      </c>
      <c r="D240" s="14">
        <v>22000</v>
      </c>
      <c r="E240" s="14">
        <v>0</v>
      </c>
      <c r="F240" s="14">
        <v>22000</v>
      </c>
      <c r="G240" s="15">
        <f>G241</f>
        <v>0</v>
      </c>
      <c r="H240" s="14">
        <v>22000</v>
      </c>
    </row>
    <row r="241" spans="1:8" x14ac:dyDescent="0.3">
      <c r="A241" s="1" t="s">
        <v>14</v>
      </c>
      <c r="B241" s="1" t="s">
        <v>15</v>
      </c>
      <c r="C241" s="1" t="s">
        <v>16</v>
      </c>
      <c r="D241" s="2">
        <v>22000</v>
      </c>
      <c r="E241" s="2">
        <v>0</v>
      </c>
      <c r="F241" s="2">
        <v>22000</v>
      </c>
      <c r="G241" s="2">
        <v>0</v>
      </c>
      <c r="H241" s="2">
        <v>22000</v>
      </c>
    </row>
    <row r="242" spans="1:8" x14ac:dyDescent="0.3">
      <c r="A242" t="s">
        <v>14</v>
      </c>
      <c r="B242" t="s">
        <v>17</v>
      </c>
      <c r="C242" t="s">
        <v>18</v>
      </c>
      <c r="D242" s="2">
        <v>22000</v>
      </c>
      <c r="E242" s="2">
        <v>0</v>
      </c>
      <c r="F242" s="2">
        <v>22000</v>
      </c>
      <c r="G242" s="2">
        <v>0</v>
      </c>
      <c r="H242" s="2">
        <v>22000</v>
      </c>
    </row>
    <row r="243" spans="1:8" x14ac:dyDescent="0.3">
      <c r="A243" t="s">
        <v>264</v>
      </c>
      <c r="B243" t="s">
        <v>27</v>
      </c>
      <c r="C243" t="s">
        <v>106</v>
      </c>
      <c r="D243" s="2">
        <v>22000</v>
      </c>
      <c r="E243" s="2">
        <v>0</v>
      </c>
      <c r="F243" s="2">
        <v>22000</v>
      </c>
      <c r="G243" s="2">
        <v>0</v>
      </c>
      <c r="H243" s="2">
        <v>22000</v>
      </c>
    </row>
    <row r="244" spans="1:8" x14ac:dyDescent="0.3">
      <c r="A244" s="16" t="s">
        <v>9</v>
      </c>
      <c r="B244" s="16" t="s">
        <v>94</v>
      </c>
      <c r="C244" s="16" t="s">
        <v>95</v>
      </c>
      <c r="D244" s="17">
        <v>206899</v>
      </c>
      <c r="E244" s="17">
        <v>38678.639999999999</v>
      </c>
      <c r="F244" s="17">
        <v>168220.36</v>
      </c>
      <c r="G244" s="18">
        <v>0</v>
      </c>
      <c r="H244" s="17">
        <v>206899</v>
      </c>
    </row>
    <row r="245" spans="1:8" x14ac:dyDescent="0.3">
      <c r="A245" s="13" t="s">
        <v>9</v>
      </c>
      <c r="B245" s="13" t="s">
        <v>96</v>
      </c>
      <c r="C245" s="13" t="s">
        <v>97</v>
      </c>
      <c r="D245" s="14">
        <v>206899</v>
      </c>
      <c r="E245" s="14">
        <v>38678.639999999999</v>
      </c>
      <c r="F245" s="14">
        <v>168220.36</v>
      </c>
      <c r="G245" s="15">
        <v>0</v>
      </c>
      <c r="H245" s="14">
        <v>206899</v>
      </c>
    </row>
    <row r="246" spans="1:8" x14ac:dyDescent="0.3">
      <c r="A246" s="1" t="s">
        <v>14</v>
      </c>
      <c r="B246" s="1" t="s">
        <v>15</v>
      </c>
      <c r="C246" s="1" t="s">
        <v>16</v>
      </c>
      <c r="D246" s="2">
        <v>165304</v>
      </c>
      <c r="E246" s="2">
        <v>38678.639999999999</v>
      </c>
      <c r="F246" s="2">
        <v>126625.36</v>
      </c>
      <c r="G246" s="2">
        <v>0</v>
      </c>
      <c r="H246" s="2">
        <v>165304</v>
      </c>
    </row>
    <row r="247" spans="1:8" x14ac:dyDescent="0.3">
      <c r="A247" t="s">
        <v>14</v>
      </c>
      <c r="B247" t="s">
        <v>17</v>
      </c>
      <c r="C247" t="s">
        <v>18</v>
      </c>
      <c r="D247" s="2">
        <v>165304</v>
      </c>
      <c r="E247" s="2">
        <v>38678.639999999999</v>
      </c>
      <c r="F247" s="2">
        <v>126625.36</v>
      </c>
      <c r="G247" s="2">
        <v>0</v>
      </c>
      <c r="H247" s="2">
        <v>165304</v>
      </c>
    </row>
    <row r="248" spans="1:8" x14ac:dyDescent="0.3">
      <c r="A248" t="s">
        <v>265</v>
      </c>
      <c r="B248" t="s">
        <v>27</v>
      </c>
      <c r="C248" t="s">
        <v>28</v>
      </c>
      <c r="D248" s="2">
        <v>6000</v>
      </c>
      <c r="E248" s="2">
        <v>0</v>
      </c>
      <c r="F248" s="2">
        <v>6000</v>
      </c>
      <c r="G248" s="2">
        <v>0</v>
      </c>
      <c r="H248" s="2">
        <v>6000</v>
      </c>
    </row>
    <row r="249" spans="1:8" x14ac:dyDescent="0.3">
      <c r="A249" t="s">
        <v>266</v>
      </c>
      <c r="B249" t="s">
        <v>27</v>
      </c>
      <c r="C249" t="s">
        <v>106</v>
      </c>
      <c r="D249" s="2">
        <v>148054</v>
      </c>
      <c r="E249" s="2">
        <v>38678.639999999999</v>
      </c>
      <c r="F249" s="2">
        <v>109375.36</v>
      </c>
      <c r="G249" s="2">
        <v>0</v>
      </c>
      <c r="H249" s="2">
        <v>148054</v>
      </c>
    </row>
    <row r="250" spans="1:8" x14ac:dyDescent="0.3">
      <c r="A250" t="s">
        <v>267</v>
      </c>
      <c r="B250" t="s">
        <v>27</v>
      </c>
      <c r="C250" t="s">
        <v>28</v>
      </c>
      <c r="D250" s="2">
        <v>6250</v>
      </c>
      <c r="E250" s="2">
        <v>0</v>
      </c>
      <c r="F250" s="2">
        <v>6250</v>
      </c>
      <c r="G250" s="2">
        <v>0</v>
      </c>
      <c r="H250" s="2">
        <v>6250</v>
      </c>
    </row>
    <row r="251" spans="1:8" x14ac:dyDescent="0.3">
      <c r="A251" t="s">
        <v>268</v>
      </c>
      <c r="B251" t="s">
        <v>27</v>
      </c>
      <c r="C251" t="s">
        <v>108</v>
      </c>
      <c r="D251" s="2">
        <v>5000</v>
      </c>
      <c r="E251" s="2">
        <v>0</v>
      </c>
      <c r="F251" s="2">
        <v>5000</v>
      </c>
      <c r="G251" s="2">
        <v>0</v>
      </c>
      <c r="H251" s="2">
        <v>5000</v>
      </c>
    </row>
    <row r="252" spans="1:8" x14ac:dyDescent="0.3">
      <c r="A252" s="1" t="s">
        <v>14</v>
      </c>
      <c r="B252" s="1" t="s">
        <v>114</v>
      </c>
      <c r="C252" s="1" t="s">
        <v>115</v>
      </c>
      <c r="D252" s="2">
        <v>41595</v>
      </c>
      <c r="E252" s="2">
        <v>0</v>
      </c>
      <c r="F252" s="2">
        <v>41595</v>
      </c>
      <c r="G252" s="2">
        <v>0</v>
      </c>
      <c r="H252" s="2">
        <v>41595</v>
      </c>
    </row>
    <row r="253" spans="1:8" x14ac:dyDescent="0.3">
      <c r="A253" t="s">
        <v>14</v>
      </c>
      <c r="B253" t="s">
        <v>116</v>
      </c>
      <c r="C253" t="s">
        <v>117</v>
      </c>
      <c r="D253" s="2">
        <v>41595</v>
      </c>
      <c r="E253" s="2">
        <v>0</v>
      </c>
      <c r="F253" s="2">
        <v>41595</v>
      </c>
      <c r="G253" s="2">
        <v>0</v>
      </c>
      <c r="H253" s="2">
        <v>41595</v>
      </c>
    </row>
    <row r="254" spans="1:8" x14ac:dyDescent="0.3">
      <c r="A254" t="s">
        <v>269</v>
      </c>
      <c r="B254" t="s">
        <v>119</v>
      </c>
      <c r="C254" t="s">
        <v>120</v>
      </c>
      <c r="D254" s="2">
        <v>41595</v>
      </c>
      <c r="E254" s="2">
        <v>0</v>
      </c>
      <c r="F254" s="2">
        <v>41595</v>
      </c>
      <c r="G254" s="2">
        <v>0</v>
      </c>
      <c r="H254" s="2">
        <v>41595</v>
      </c>
    </row>
    <row r="255" spans="1:8" x14ac:dyDescent="0.3">
      <c r="A255" s="19" t="s">
        <v>230</v>
      </c>
      <c r="B255" s="19" t="s">
        <v>270</v>
      </c>
      <c r="C255" s="19" t="s">
        <v>271</v>
      </c>
      <c r="D255" s="20">
        <v>50000</v>
      </c>
      <c r="E255" s="20">
        <v>23351</v>
      </c>
      <c r="F255" s="20">
        <v>26649</v>
      </c>
      <c r="G255" s="21">
        <v>0</v>
      </c>
      <c r="H255" s="20">
        <v>50000</v>
      </c>
    </row>
    <row r="256" spans="1:8" x14ac:dyDescent="0.3">
      <c r="A256" s="16" t="s">
        <v>9</v>
      </c>
      <c r="B256" s="16" t="s">
        <v>59</v>
      </c>
      <c r="C256" s="16" t="s">
        <v>60</v>
      </c>
      <c r="D256" s="17">
        <v>50000</v>
      </c>
      <c r="E256" s="17">
        <v>23351</v>
      </c>
      <c r="F256" s="17">
        <v>26649</v>
      </c>
      <c r="G256" s="18">
        <v>0</v>
      </c>
      <c r="H256" s="17">
        <v>50000</v>
      </c>
    </row>
    <row r="257" spans="1:8" x14ac:dyDescent="0.3">
      <c r="A257" s="13" t="s">
        <v>9</v>
      </c>
      <c r="B257" s="13" t="s">
        <v>240</v>
      </c>
      <c r="C257" s="13" t="s">
        <v>241</v>
      </c>
      <c r="D257" s="14">
        <v>50000</v>
      </c>
      <c r="E257" s="14">
        <v>23351</v>
      </c>
      <c r="F257" s="14">
        <v>26649</v>
      </c>
      <c r="G257" s="15">
        <v>0</v>
      </c>
      <c r="H257" s="14">
        <v>50000</v>
      </c>
    </row>
    <row r="258" spans="1:8" x14ac:dyDescent="0.3">
      <c r="A258" s="10" t="s">
        <v>9</v>
      </c>
      <c r="B258" s="10" t="s">
        <v>242</v>
      </c>
      <c r="C258" s="10" t="s">
        <v>243</v>
      </c>
      <c r="D258" s="11">
        <v>50000</v>
      </c>
      <c r="E258" s="11">
        <v>23351</v>
      </c>
      <c r="F258" s="11">
        <v>26649</v>
      </c>
      <c r="G258" s="12">
        <v>0</v>
      </c>
      <c r="H258" s="11">
        <v>50000</v>
      </c>
    </row>
    <row r="259" spans="1:8" x14ac:dyDescent="0.3">
      <c r="A259" s="1" t="s">
        <v>14</v>
      </c>
      <c r="B259" s="1" t="s">
        <v>15</v>
      </c>
      <c r="C259" s="1" t="s">
        <v>16</v>
      </c>
      <c r="D259" s="2">
        <v>50000</v>
      </c>
      <c r="E259" s="2">
        <v>23351</v>
      </c>
      <c r="F259" s="2">
        <v>26649</v>
      </c>
      <c r="G259" s="2">
        <v>0</v>
      </c>
      <c r="H259" s="2">
        <v>50000</v>
      </c>
    </row>
    <row r="260" spans="1:8" x14ac:dyDescent="0.3">
      <c r="A260" t="s">
        <v>14</v>
      </c>
      <c r="B260" t="s">
        <v>17</v>
      </c>
      <c r="C260" t="s">
        <v>18</v>
      </c>
      <c r="D260" s="2">
        <v>50000</v>
      </c>
      <c r="E260" s="2">
        <v>23351</v>
      </c>
      <c r="F260" s="2">
        <v>26649</v>
      </c>
      <c r="G260" s="2">
        <v>0</v>
      </c>
      <c r="H260" s="2">
        <v>50000</v>
      </c>
    </row>
    <row r="261" spans="1:8" x14ac:dyDescent="0.3">
      <c r="A261" t="s">
        <v>272</v>
      </c>
      <c r="B261" t="s">
        <v>27</v>
      </c>
      <c r="C261" t="s">
        <v>106</v>
      </c>
      <c r="D261" s="2">
        <v>50000</v>
      </c>
      <c r="E261" s="2">
        <v>23351</v>
      </c>
      <c r="F261" s="2">
        <v>26649</v>
      </c>
      <c r="G261" s="2">
        <v>0</v>
      </c>
      <c r="H261" s="2">
        <v>50000</v>
      </c>
    </row>
    <row r="262" spans="1:8" x14ac:dyDescent="0.3">
      <c r="A262" s="19" t="s">
        <v>230</v>
      </c>
      <c r="B262" s="19" t="s">
        <v>273</v>
      </c>
      <c r="C262" s="19" t="s">
        <v>274</v>
      </c>
      <c r="D262" s="20">
        <v>10000</v>
      </c>
      <c r="E262" s="20">
        <v>10000</v>
      </c>
      <c r="F262" s="20">
        <v>0</v>
      </c>
      <c r="G262" s="21">
        <v>0</v>
      </c>
      <c r="H262" s="20">
        <v>10000</v>
      </c>
    </row>
    <row r="263" spans="1:8" x14ac:dyDescent="0.3">
      <c r="A263" s="16" t="s">
        <v>9</v>
      </c>
      <c r="B263" s="16" t="s">
        <v>10</v>
      </c>
      <c r="C263" s="16" t="s">
        <v>11</v>
      </c>
      <c r="D263" s="17">
        <v>10000</v>
      </c>
      <c r="E263" s="17">
        <v>10000</v>
      </c>
      <c r="F263" s="17">
        <v>0</v>
      </c>
      <c r="G263" s="18">
        <v>0</v>
      </c>
      <c r="H263" s="17">
        <v>10000</v>
      </c>
    </row>
    <row r="264" spans="1:8" x14ac:dyDescent="0.3">
      <c r="A264" s="13" t="s">
        <v>9</v>
      </c>
      <c r="B264" s="13" t="s">
        <v>87</v>
      </c>
      <c r="C264" s="13" t="s">
        <v>11</v>
      </c>
      <c r="D264" s="14">
        <v>10000</v>
      </c>
      <c r="E264" s="14">
        <v>10000</v>
      </c>
      <c r="F264" s="14">
        <v>0</v>
      </c>
      <c r="G264" s="15">
        <v>0</v>
      </c>
      <c r="H264" s="14">
        <v>10000</v>
      </c>
    </row>
    <row r="265" spans="1:8" x14ac:dyDescent="0.3">
      <c r="A265" s="1" t="s">
        <v>14</v>
      </c>
      <c r="B265" s="1" t="s">
        <v>15</v>
      </c>
      <c r="C265" s="1" t="s">
        <v>16</v>
      </c>
      <c r="D265" s="2">
        <v>10000</v>
      </c>
      <c r="E265" s="2">
        <v>10000</v>
      </c>
      <c r="F265" s="2">
        <v>0</v>
      </c>
      <c r="G265" s="2">
        <v>0</v>
      </c>
      <c r="H265" s="2">
        <v>10000</v>
      </c>
    </row>
    <row r="266" spans="1:8" x14ac:dyDescent="0.3">
      <c r="A266" t="s">
        <v>14</v>
      </c>
      <c r="B266" t="s">
        <v>17</v>
      </c>
      <c r="C266" t="s">
        <v>18</v>
      </c>
      <c r="D266" s="2">
        <v>10000</v>
      </c>
      <c r="E266" s="2">
        <v>10000</v>
      </c>
      <c r="F266" s="2">
        <v>0</v>
      </c>
      <c r="G266" s="2">
        <v>0</v>
      </c>
      <c r="H266" s="2">
        <v>10000</v>
      </c>
    </row>
    <row r="267" spans="1:8" x14ac:dyDescent="0.3">
      <c r="A267" t="s">
        <v>275</v>
      </c>
      <c r="B267" t="s">
        <v>38</v>
      </c>
      <c r="C267" t="s">
        <v>162</v>
      </c>
      <c r="D267" s="2">
        <v>10000</v>
      </c>
      <c r="E267" s="2">
        <v>10000</v>
      </c>
      <c r="F267" s="2">
        <v>0</v>
      </c>
      <c r="G267" s="2">
        <v>0</v>
      </c>
      <c r="H267" s="2">
        <v>10000</v>
      </c>
    </row>
    <row r="268" spans="1:8" x14ac:dyDescent="0.3">
      <c r="A268" s="19" t="s">
        <v>230</v>
      </c>
      <c r="B268" s="19" t="s">
        <v>276</v>
      </c>
      <c r="C268" s="19" t="s">
        <v>277</v>
      </c>
      <c r="D268" s="20">
        <v>33103</v>
      </c>
      <c r="E268" s="20">
        <v>5498.55</v>
      </c>
      <c r="F268" s="20">
        <v>27604.45</v>
      </c>
      <c r="G268" s="21">
        <f>G269</f>
        <v>-21000</v>
      </c>
      <c r="H268" s="20">
        <f>D268+G268</f>
        <v>12103</v>
      </c>
    </row>
    <row r="269" spans="1:8" x14ac:dyDescent="0.3">
      <c r="A269" s="16" t="s">
        <v>9</v>
      </c>
      <c r="B269" s="16" t="s">
        <v>59</v>
      </c>
      <c r="C269" s="16" t="s">
        <v>60</v>
      </c>
      <c r="D269" s="17">
        <v>33103</v>
      </c>
      <c r="E269" s="17">
        <v>5498.55</v>
      </c>
      <c r="F269" s="17">
        <v>27604.45</v>
      </c>
      <c r="G269" s="18">
        <f>G270+G275</f>
        <v>-21000</v>
      </c>
      <c r="H269" s="17">
        <f>H270+H275</f>
        <v>12103</v>
      </c>
    </row>
    <row r="270" spans="1:8" x14ac:dyDescent="0.3">
      <c r="A270" s="13" t="s">
        <v>9</v>
      </c>
      <c r="B270" s="13" t="s">
        <v>240</v>
      </c>
      <c r="C270" s="13" t="s">
        <v>241</v>
      </c>
      <c r="D270" s="14">
        <v>22500</v>
      </c>
      <c r="E270" s="14">
        <v>4844.24</v>
      </c>
      <c r="F270" s="14">
        <v>17655.760000000002</v>
      </c>
      <c r="G270" s="15">
        <f>G271</f>
        <v>-15000</v>
      </c>
      <c r="H270" s="14">
        <f>G270+D270</f>
        <v>7500</v>
      </c>
    </row>
    <row r="271" spans="1:8" x14ac:dyDescent="0.3">
      <c r="A271" s="10" t="s">
        <v>9</v>
      </c>
      <c r="B271" s="10" t="s">
        <v>242</v>
      </c>
      <c r="C271" s="10" t="s">
        <v>243</v>
      </c>
      <c r="D271" s="11">
        <v>22500</v>
      </c>
      <c r="E271" s="11">
        <v>4844.24</v>
      </c>
      <c r="F271" s="11">
        <v>17655.760000000002</v>
      </c>
      <c r="G271" s="12">
        <f>G272</f>
        <v>-15000</v>
      </c>
      <c r="H271" s="11">
        <f>G271+D271</f>
        <v>7500</v>
      </c>
    </row>
    <row r="272" spans="1:8" x14ac:dyDescent="0.3">
      <c r="A272" s="1" t="s">
        <v>14</v>
      </c>
      <c r="B272" s="1" t="s">
        <v>15</v>
      </c>
      <c r="C272" s="1" t="s">
        <v>16</v>
      </c>
      <c r="D272" s="2">
        <v>22500</v>
      </c>
      <c r="E272" s="2">
        <v>4844.24</v>
      </c>
      <c r="F272" s="2">
        <v>17655.760000000002</v>
      </c>
      <c r="G272" s="2">
        <f>G273</f>
        <v>-15000</v>
      </c>
      <c r="H272" s="2">
        <f>D272+G272</f>
        <v>7500</v>
      </c>
    </row>
    <row r="273" spans="1:8" x14ac:dyDescent="0.3">
      <c r="A273" t="s">
        <v>14</v>
      </c>
      <c r="B273" t="s">
        <v>17</v>
      </c>
      <c r="C273" t="s">
        <v>18</v>
      </c>
      <c r="D273" s="2">
        <v>22500</v>
      </c>
      <c r="E273" s="2">
        <v>4844.24</v>
      </c>
      <c r="F273" s="2">
        <v>17655.760000000002</v>
      </c>
      <c r="G273" s="2">
        <f>G274</f>
        <v>-15000</v>
      </c>
      <c r="H273" s="2">
        <f t="shared" ref="H273:H274" si="15">D273+G273</f>
        <v>7500</v>
      </c>
    </row>
    <row r="274" spans="1:8" x14ac:dyDescent="0.3">
      <c r="A274" t="s">
        <v>278</v>
      </c>
      <c r="B274" t="s">
        <v>27</v>
      </c>
      <c r="C274" t="s">
        <v>106</v>
      </c>
      <c r="D274" s="2">
        <v>22500</v>
      </c>
      <c r="E274" s="2">
        <v>4844.24</v>
      </c>
      <c r="F274" s="2">
        <v>17655.760000000002</v>
      </c>
      <c r="G274" s="2">
        <v>-15000</v>
      </c>
      <c r="H274" s="2">
        <f t="shared" si="15"/>
        <v>7500</v>
      </c>
    </row>
    <row r="275" spans="1:8" x14ac:dyDescent="0.3">
      <c r="A275" s="13" t="s">
        <v>9</v>
      </c>
      <c r="B275" s="13" t="s">
        <v>61</v>
      </c>
      <c r="C275" s="13" t="s">
        <v>62</v>
      </c>
      <c r="D275" s="14">
        <v>10603</v>
      </c>
      <c r="E275" s="14">
        <v>654.30999999999995</v>
      </c>
      <c r="F275" s="14">
        <v>9948.69</v>
      </c>
      <c r="G275" s="15">
        <f>G276</f>
        <v>-6000</v>
      </c>
      <c r="H275" s="14">
        <f>D275+G275</f>
        <v>4603</v>
      </c>
    </row>
    <row r="276" spans="1:8" x14ac:dyDescent="0.3">
      <c r="A276" s="10" t="s">
        <v>9</v>
      </c>
      <c r="B276" s="10" t="s">
        <v>63</v>
      </c>
      <c r="C276" s="10" t="s">
        <v>64</v>
      </c>
      <c r="D276" s="11">
        <v>10603</v>
      </c>
      <c r="E276" s="11">
        <v>654.30999999999995</v>
      </c>
      <c r="F276" s="11">
        <v>9948.69</v>
      </c>
      <c r="G276" s="12">
        <f>G277</f>
        <v>-6000</v>
      </c>
      <c r="H276" s="11">
        <f>D276+G276</f>
        <v>4603</v>
      </c>
    </row>
    <row r="277" spans="1:8" x14ac:dyDescent="0.3">
      <c r="A277" s="1" t="s">
        <v>14</v>
      </c>
      <c r="B277" s="1" t="s">
        <v>15</v>
      </c>
      <c r="C277" s="1" t="s">
        <v>16</v>
      </c>
      <c r="D277" s="2">
        <v>10603</v>
      </c>
      <c r="E277" s="2">
        <v>654.30999999999995</v>
      </c>
      <c r="F277" s="2">
        <v>9948.69</v>
      </c>
      <c r="G277" s="2">
        <f>G278</f>
        <v>-6000</v>
      </c>
      <c r="H277" s="2">
        <f>D277+G277</f>
        <v>4603</v>
      </c>
    </row>
    <row r="278" spans="1:8" x14ac:dyDescent="0.3">
      <c r="A278" t="s">
        <v>14</v>
      </c>
      <c r="B278" t="s">
        <v>17</v>
      </c>
      <c r="C278" t="s">
        <v>18</v>
      </c>
      <c r="D278" s="2">
        <v>10603</v>
      </c>
      <c r="E278" s="2">
        <v>654.30999999999995</v>
      </c>
      <c r="F278" s="2">
        <v>9948.69</v>
      </c>
      <c r="G278" s="2">
        <f>G279</f>
        <v>-6000</v>
      </c>
      <c r="H278" s="2">
        <f t="shared" ref="H278:H279" si="16">D278+G278</f>
        <v>4603</v>
      </c>
    </row>
    <row r="279" spans="1:8" x14ac:dyDescent="0.3">
      <c r="A279" t="s">
        <v>279</v>
      </c>
      <c r="B279" t="s">
        <v>27</v>
      </c>
      <c r="C279" t="s">
        <v>106</v>
      </c>
      <c r="D279" s="2">
        <v>10603</v>
      </c>
      <c r="E279" s="2">
        <v>654.30999999999995</v>
      </c>
      <c r="F279" s="2">
        <v>9948.69</v>
      </c>
      <c r="G279" s="2">
        <v>-6000</v>
      </c>
      <c r="H279" s="2">
        <f t="shared" si="16"/>
        <v>4603</v>
      </c>
    </row>
    <row r="280" spans="1:8" x14ac:dyDescent="0.3">
      <c r="A280" s="19" t="s">
        <v>230</v>
      </c>
      <c r="B280" s="19" t="s">
        <v>280</v>
      </c>
      <c r="C280" s="19" t="s">
        <v>281</v>
      </c>
      <c r="D280" s="20">
        <v>1080</v>
      </c>
      <c r="E280" s="20">
        <v>0</v>
      </c>
      <c r="F280" s="20">
        <v>1080</v>
      </c>
      <c r="G280" s="21">
        <f t="shared" ref="G280:H283" si="17">G281</f>
        <v>405</v>
      </c>
      <c r="H280" s="21">
        <f t="shared" si="17"/>
        <v>1485</v>
      </c>
    </row>
    <row r="281" spans="1:8" x14ac:dyDescent="0.3">
      <c r="A281" s="16" t="s">
        <v>9</v>
      </c>
      <c r="B281" s="16" t="s">
        <v>59</v>
      </c>
      <c r="C281" s="16" t="s">
        <v>60</v>
      </c>
      <c r="D281" s="17">
        <v>1080</v>
      </c>
      <c r="E281" s="17">
        <v>0</v>
      </c>
      <c r="F281" s="17">
        <v>1080</v>
      </c>
      <c r="G281" s="18">
        <f t="shared" si="17"/>
        <v>405</v>
      </c>
      <c r="H281" s="18">
        <f t="shared" si="17"/>
        <v>1485</v>
      </c>
    </row>
    <row r="282" spans="1:8" x14ac:dyDescent="0.3">
      <c r="A282" s="13" t="s">
        <v>9</v>
      </c>
      <c r="B282" s="13" t="s">
        <v>61</v>
      </c>
      <c r="C282" s="13" t="s">
        <v>62</v>
      </c>
      <c r="D282" s="14">
        <v>1080</v>
      </c>
      <c r="E282" s="14">
        <v>0</v>
      </c>
      <c r="F282" s="14">
        <v>1080</v>
      </c>
      <c r="G282" s="15">
        <f t="shared" si="17"/>
        <v>405</v>
      </c>
      <c r="H282" s="15">
        <f t="shared" si="17"/>
        <v>1485</v>
      </c>
    </row>
    <row r="283" spans="1:8" x14ac:dyDescent="0.3">
      <c r="A283" s="10" t="s">
        <v>9</v>
      </c>
      <c r="B283" s="10" t="s">
        <v>63</v>
      </c>
      <c r="C283" s="10" t="s">
        <v>64</v>
      </c>
      <c r="D283" s="11">
        <v>1080</v>
      </c>
      <c r="E283" s="11">
        <v>0</v>
      </c>
      <c r="F283" s="11">
        <v>1080</v>
      </c>
      <c r="G283" s="12">
        <f t="shared" si="17"/>
        <v>405</v>
      </c>
      <c r="H283" s="12">
        <f t="shared" si="17"/>
        <v>1485</v>
      </c>
    </row>
    <row r="284" spans="1:8" x14ac:dyDescent="0.3">
      <c r="A284" s="1" t="s">
        <v>14</v>
      </c>
      <c r="B284" s="1" t="s">
        <v>15</v>
      </c>
      <c r="C284" s="1" t="s">
        <v>16</v>
      </c>
      <c r="D284" s="2">
        <v>1080</v>
      </c>
      <c r="E284" s="2">
        <v>0</v>
      </c>
      <c r="F284" s="2">
        <v>1080</v>
      </c>
      <c r="G284" s="2">
        <v>405</v>
      </c>
      <c r="H284" s="2">
        <f>G284+D284</f>
        <v>1485</v>
      </c>
    </row>
    <row r="285" spans="1:8" x14ac:dyDescent="0.3">
      <c r="A285" t="s">
        <v>14</v>
      </c>
      <c r="B285" t="s">
        <v>17</v>
      </c>
      <c r="C285" t="s">
        <v>18</v>
      </c>
      <c r="D285" s="2">
        <v>1080</v>
      </c>
      <c r="E285" s="2">
        <v>0</v>
      </c>
      <c r="F285" s="2">
        <v>1080</v>
      </c>
      <c r="G285" s="2">
        <v>405</v>
      </c>
      <c r="H285" s="2">
        <f t="shared" ref="H285:H286" si="18">G285+D285</f>
        <v>1485</v>
      </c>
    </row>
    <row r="286" spans="1:8" x14ac:dyDescent="0.3">
      <c r="A286" t="s">
        <v>282</v>
      </c>
      <c r="B286" t="s">
        <v>27</v>
      </c>
      <c r="C286" t="s">
        <v>159</v>
      </c>
      <c r="D286" s="2">
        <v>1080</v>
      </c>
      <c r="E286" s="2">
        <v>0</v>
      </c>
      <c r="F286" s="2">
        <v>1080</v>
      </c>
      <c r="G286" s="2">
        <v>405</v>
      </c>
      <c r="H286" s="2">
        <f t="shared" si="18"/>
        <v>1485</v>
      </c>
    </row>
    <row r="288" spans="1:8" x14ac:dyDescent="0.3">
      <c r="H288" s="51"/>
    </row>
    <row r="289" spans="2:3" x14ac:dyDescent="0.3">
      <c r="B289" s="46"/>
      <c r="C289" s="51"/>
    </row>
    <row r="290" spans="2:3" x14ac:dyDescent="0.3">
      <c r="B290" s="46"/>
      <c r="C290" s="51"/>
    </row>
    <row r="291" spans="2:3" x14ac:dyDescent="0.3">
      <c r="C291" s="53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A29" sqref="A29"/>
    </sheetView>
  </sheetViews>
  <sheetFormatPr defaultRowHeight="14.4" x14ac:dyDescent="0.3"/>
  <cols>
    <col min="1" max="1" width="19.5546875" bestFit="1" customWidth="1"/>
    <col min="2" max="2" width="6" bestFit="1" customWidth="1"/>
    <col min="3" max="3" width="76" bestFit="1" customWidth="1"/>
    <col min="4" max="4" width="11.6640625" bestFit="1" customWidth="1"/>
    <col min="5" max="5" width="13.44140625" bestFit="1" customWidth="1"/>
    <col min="6" max="6" width="11.6640625" bestFit="1" customWidth="1"/>
    <col min="7" max="7" width="24.109375" bestFit="1" customWidth="1"/>
    <col min="8" max="8" width="11.6640625" bestFit="1" customWidth="1"/>
  </cols>
  <sheetData>
    <row r="1" spans="1:8" x14ac:dyDescent="0.3">
      <c r="A1" t="s">
        <v>365</v>
      </c>
    </row>
    <row r="2" spans="1:8" x14ac:dyDescent="0.3">
      <c r="A2" s="47"/>
      <c r="B2" s="63" t="s">
        <v>369</v>
      </c>
      <c r="C2" s="64"/>
      <c r="D2" s="64"/>
      <c r="E2" s="47"/>
      <c r="F2" s="47"/>
      <c r="G2" s="47"/>
      <c r="H2" s="47"/>
    </row>
    <row r="3" spans="1:8" x14ac:dyDescent="0.3">
      <c r="A3" s="47"/>
      <c r="B3" s="63"/>
      <c r="C3" s="64"/>
      <c r="D3" s="64"/>
      <c r="E3" s="47"/>
      <c r="F3" s="47"/>
      <c r="G3" s="47"/>
      <c r="H3" s="47"/>
    </row>
    <row r="5" spans="1:8" x14ac:dyDescent="0.3">
      <c r="A5" s="48" t="s">
        <v>283</v>
      </c>
      <c r="B5" s="48" t="s">
        <v>284</v>
      </c>
      <c r="C5" s="48" t="s">
        <v>364</v>
      </c>
      <c r="D5" s="49" t="s">
        <v>286</v>
      </c>
      <c r="E5" s="49" t="s">
        <v>287</v>
      </c>
      <c r="F5" s="49" t="s">
        <v>288</v>
      </c>
      <c r="G5" s="49" t="s">
        <v>289</v>
      </c>
      <c r="H5" s="49" t="s">
        <v>290</v>
      </c>
    </row>
    <row r="6" spans="1:8" x14ac:dyDescent="0.3">
      <c r="A6" s="42" t="s">
        <v>0</v>
      </c>
      <c r="B6" s="42" t="s">
        <v>1</v>
      </c>
      <c r="C6" s="42" t="s">
        <v>294</v>
      </c>
      <c r="D6" s="44">
        <v>6367837</v>
      </c>
      <c r="E6" s="44">
        <v>4455437.83</v>
      </c>
      <c r="F6" s="44">
        <v>1912399.17</v>
      </c>
      <c r="G6" s="57">
        <f>G7</f>
        <v>59905</v>
      </c>
      <c r="H6" s="57">
        <f>H7</f>
        <v>6427742</v>
      </c>
    </row>
    <row r="7" spans="1:8" x14ac:dyDescent="0.3">
      <c r="A7" s="43" t="s">
        <v>295</v>
      </c>
      <c r="B7" s="43" t="s">
        <v>296</v>
      </c>
      <c r="C7" s="43" t="s">
        <v>294</v>
      </c>
      <c r="D7" s="45">
        <v>6367837</v>
      </c>
      <c r="E7" s="45">
        <v>4455437.83</v>
      </c>
      <c r="F7" s="45">
        <v>1912399.17</v>
      </c>
      <c r="G7" s="58">
        <f>H7-D7</f>
        <v>59905</v>
      </c>
      <c r="H7" s="58">
        <f>H8+H25+H28</f>
        <v>6427742</v>
      </c>
    </row>
    <row r="8" spans="1:8" x14ac:dyDescent="0.3">
      <c r="A8" s="40" t="s">
        <v>14</v>
      </c>
      <c r="B8" s="40" t="s">
        <v>297</v>
      </c>
      <c r="C8" s="40" t="s">
        <v>298</v>
      </c>
      <c r="D8" s="52">
        <v>6193020</v>
      </c>
      <c r="E8" s="52">
        <v>4282992</v>
      </c>
      <c r="F8" s="52">
        <v>1910028</v>
      </c>
      <c r="G8" s="52">
        <f>H8-D8</f>
        <v>59905</v>
      </c>
      <c r="H8" s="52">
        <f>H9+H15+H19+H23</f>
        <v>6252925</v>
      </c>
    </row>
    <row r="9" spans="1:8" x14ac:dyDescent="0.3">
      <c r="A9" s="39" t="s">
        <v>14</v>
      </c>
      <c r="B9" s="39" t="s">
        <v>299</v>
      </c>
      <c r="C9" s="39" t="s">
        <v>300</v>
      </c>
      <c r="D9" s="52">
        <v>5771416</v>
      </c>
      <c r="E9" s="52">
        <v>4083886.27</v>
      </c>
      <c r="F9" s="52">
        <v>1687529.73</v>
      </c>
      <c r="G9" s="52">
        <f t="shared" ref="G9:G36" si="0">H9-D9</f>
        <v>59905</v>
      </c>
      <c r="H9" s="52">
        <f>SUM(H10:H14)</f>
        <v>5831321</v>
      </c>
    </row>
    <row r="10" spans="1:8" x14ac:dyDescent="0.3">
      <c r="A10" s="39" t="s">
        <v>301</v>
      </c>
      <c r="B10" s="39" t="s">
        <v>302</v>
      </c>
      <c r="C10" s="39" t="s">
        <v>303</v>
      </c>
      <c r="D10" s="41">
        <v>10000</v>
      </c>
      <c r="E10" s="41">
        <v>0</v>
      </c>
      <c r="F10" s="41">
        <v>10000</v>
      </c>
      <c r="G10" s="54">
        <f t="shared" si="0"/>
        <v>-9000</v>
      </c>
      <c r="H10" s="50">
        <f>RASHODI!H165</f>
        <v>1000</v>
      </c>
    </row>
    <row r="11" spans="1:8" x14ac:dyDescent="0.3">
      <c r="A11" s="39" t="s">
        <v>304</v>
      </c>
      <c r="B11" s="39" t="s">
        <v>305</v>
      </c>
      <c r="C11" s="39" t="s">
        <v>306</v>
      </c>
      <c r="D11" s="41">
        <v>10000</v>
      </c>
      <c r="E11" s="41">
        <v>0</v>
      </c>
      <c r="F11" s="41">
        <v>10000</v>
      </c>
      <c r="G11" s="54">
        <f t="shared" si="0"/>
        <v>0</v>
      </c>
      <c r="H11" s="50">
        <v>10000</v>
      </c>
    </row>
    <row r="12" spans="1:8" x14ac:dyDescent="0.3">
      <c r="A12" s="39" t="s">
        <v>307</v>
      </c>
      <c r="B12" s="39" t="s">
        <v>305</v>
      </c>
      <c r="C12" s="39" t="s">
        <v>308</v>
      </c>
      <c r="D12" s="41">
        <v>5264995</v>
      </c>
      <c r="E12" s="41">
        <v>3804326.88</v>
      </c>
      <c r="F12" s="41">
        <v>1460668.12</v>
      </c>
      <c r="G12" s="54">
        <f t="shared" si="0"/>
        <v>70625</v>
      </c>
      <c r="H12" s="50">
        <f>RASHODI!H282+RASHODI!H275+RASHODI!H219+RASHODI!H184+RASHODI!H141+RASHODI!H30-H35</f>
        <v>5335620</v>
      </c>
    </row>
    <row r="13" spans="1:8" x14ac:dyDescent="0.3">
      <c r="A13" s="39" t="s">
        <v>309</v>
      </c>
      <c r="B13" s="39" t="s">
        <v>305</v>
      </c>
      <c r="C13" s="39" t="s">
        <v>310</v>
      </c>
      <c r="D13" s="41">
        <v>100000</v>
      </c>
      <c r="E13" s="41">
        <v>0</v>
      </c>
      <c r="F13" s="41">
        <v>100000</v>
      </c>
      <c r="G13" s="54">
        <f t="shared" si="0"/>
        <v>-15000</v>
      </c>
      <c r="H13" s="50">
        <f>RASHODI!H189</f>
        <v>85000</v>
      </c>
    </row>
    <row r="14" spans="1:8" x14ac:dyDescent="0.3">
      <c r="A14" s="39" t="s">
        <v>311</v>
      </c>
      <c r="B14" s="39" t="s">
        <v>312</v>
      </c>
      <c r="C14" s="39" t="s">
        <v>313</v>
      </c>
      <c r="D14" s="41">
        <v>386421</v>
      </c>
      <c r="E14" s="41">
        <v>279559.39</v>
      </c>
      <c r="F14" s="41">
        <v>106861.60999999999</v>
      </c>
      <c r="G14" s="54">
        <f t="shared" si="0"/>
        <v>13280</v>
      </c>
      <c r="H14" s="50">
        <f>RASHODI!H270+RASHODI!H257+RASHODI!H208</f>
        <v>399701</v>
      </c>
    </row>
    <row r="15" spans="1:8" x14ac:dyDescent="0.3">
      <c r="A15" s="39" t="s">
        <v>14</v>
      </c>
      <c r="B15" s="39" t="s">
        <v>314</v>
      </c>
      <c r="C15" s="39" t="s">
        <v>315</v>
      </c>
      <c r="D15" s="52">
        <v>388604</v>
      </c>
      <c r="E15" s="52">
        <v>181994.5</v>
      </c>
      <c r="F15" s="52">
        <v>206609.5</v>
      </c>
      <c r="G15" s="52">
        <f t="shared" si="0"/>
        <v>0</v>
      </c>
      <c r="H15" s="52">
        <f>SUM(H16:H18)</f>
        <v>388604</v>
      </c>
    </row>
    <row r="16" spans="1:8" x14ac:dyDescent="0.3">
      <c r="A16" s="39" t="s">
        <v>316</v>
      </c>
      <c r="B16" s="39" t="s">
        <v>317</v>
      </c>
      <c r="C16" s="39" t="s">
        <v>318</v>
      </c>
      <c r="D16" s="41">
        <v>5000</v>
      </c>
      <c r="E16" s="41">
        <v>0</v>
      </c>
      <c r="F16" s="41">
        <v>5000</v>
      </c>
      <c r="G16" s="54">
        <f t="shared" si="0"/>
        <v>0</v>
      </c>
      <c r="H16" s="50">
        <v>5000</v>
      </c>
    </row>
    <row r="17" spans="1:8" x14ac:dyDescent="0.3">
      <c r="A17" s="39" t="s">
        <v>319</v>
      </c>
      <c r="B17" s="39" t="s">
        <v>317</v>
      </c>
      <c r="C17" s="39" t="s">
        <v>320</v>
      </c>
      <c r="D17" s="41">
        <v>10000</v>
      </c>
      <c r="E17" s="41">
        <v>7600</v>
      </c>
      <c r="F17" s="41">
        <v>2400</v>
      </c>
      <c r="G17" s="54">
        <f t="shared" si="0"/>
        <v>0</v>
      </c>
      <c r="H17" s="50">
        <v>10000</v>
      </c>
    </row>
    <row r="18" spans="1:8" x14ac:dyDescent="0.3">
      <c r="A18" s="39" t="s">
        <v>321</v>
      </c>
      <c r="B18" s="39" t="s">
        <v>317</v>
      </c>
      <c r="C18" s="39" t="s">
        <v>322</v>
      </c>
      <c r="D18" s="41">
        <v>373604</v>
      </c>
      <c r="E18" s="41">
        <v>174394.5</v>
      </c>
      <c r="F18" s="41">
        <v>199209.5</v>
      </c>
      <c r="G18" s="54">
        <f t="shared" si="0"/>
        <v>0</v>
      </c>
      <c r="H18" s="50">
        <v>373604</v>
      </c>
    </row>
    <row r="19" spans="1:8" x14ac:dyDescent="0.3">
      <c r="A19" s="39" t="s">
        <v>14</v>
      </c>
      <c r="B19" s="39" t="s">
        <v>323</v>
      </c>
      <c r="C19" s="39" t="s">
        <v>324</v>
      </c>
      <c r="D19" s="52">
        <v>6000</v>
      </c>
      <c r="E19" s="52">
        <v>0</v>
      </c>
      <c r="F19" s="52">
        <v>6000</v>
      </c>
      <c r="G19" s="52">
        <f t="shared" si="0"/>
        <v>0</v>
      </c>
      <c r="H19" s="52">
        <f>H20+H21+H22</f>
        <v>6000</v>
      </c>
    </row>
    <row r="20" spans="1:8" x14ac:dyDescent="0.3">
      <c r="A20" s="39" t="s">
        <v>325</v>
      </c>
      <c r="B20" s="39" t="s">
        <v>326</v>
      </c>
      <c r="C20" s="39" t="s">
        <v>327</v>
      </c>
      <c r="D20" s="41">
        <v>500</v>
      </c>
      <c r="E20" s="41">
        <v>0</v>
      </c>
      <c r="F20" s="41">
        <v>500</v>
      </c>
      <c r="G20" s="54">
        <f t="shared" si="0"/>
        <v>0</v>
      </c>
      <c r="H20" s="50">
        <v>500</v>
      </c>
    </row>
    <row r="21" spans="1:8" x14ac:dyDescent="0.3">
      <c r="A21" s="39" t="s">
        <v>328</v>
      </c>
      <c r="B21" s="39" t="s">
        <v>326</v>
      </c>
      <c r="C21" s="39" t="s">
        <v>329</v>
      </c>
      <c r="D21" s="41">
        <v>500</v>
      </c>
      <c r="E21" s="41">
        <v>0</v>
      </c>
      <c r="F21" s="41">
        <v>500</v>
      </c>
      <c r="G21" s="54">
        <f t="shared" si="0"/>
        <v>0</v>
      </c>
      <c r="H21" s="50">
        <v>500</v>
      </c>
    </row>
    <row r="22" spans="1:8" x14ac:dyDescent="0.3">
      <c r="A22" s="39" t="s">
        <v>330</v>
      </c>
      <c r="B22" s="39" t="s">
        <v>331</v>
      </c>
      <c r="C22" s="39" t="s">
        <v>332</v>
      </c>
      <c r="D22" s="41">
        <v>5000</v>
      </c>
      <c r="E22" s="41">
        <v>0</v>
      </c>
      <c r="F22" s="41">
        <v>5000</v>
      </c>
      <c r="G22" s="54">
        <f t="shared" si="0"/>
        <v>0</v>
      </c>
      <c r="H22" s="50">
        <v>5000</v>
      </c>
    </row>
    <row r="23" spans="1:8" x14ac:dyDescent="0.3">
      <c r="A23" s="39" t="s">
        <v>14</v>
      </c>
      <c r="B23" s="39" t="s">
        <v>333</v>
      </c>
      <c r="C23" s="39" t="s">
        <v>334</v>
      </c>
      <c r="D23" s="52">
        <v>27000</v>
      </c>
      <c r="E23" s="52">
        <v>17111.23</v>
      </c>
      <c r="F23" s="52">
        <v>9888.77</v>
      </c>
      <c r="G23" s="52">
        <f t="shared" si="0"/>
        <v>0</v>
      </c>
      <c r="H23" s="52">
        <f>H24</f>
        <v>27000</v>
      </c>
    </row>
    <row r="24" spans="1:8" x14ac:dyDescent="0.3">
      <c r="A24" s="39" t="s">
        <v>335</v>
      </c>
      <c r="B24" s="39" t="s">
        <v>336</v>
      </c>
      <c r="C24" s="39" t="s">
        <v>337</v>
      </c>
      <c r="D24" s="41">
        <v>27000</v>
      </c>
      <c r="E24" s="41">
        <v>17111.23</v>
      </c>
      <c r="F24" s="41">
        <v>9888.77</v>
      </c>
      <c r="G24" s="54">
        <f t="shared" si="0"/>
        <v>0</v>
      </c>
      <c r="H24" s="50">
        <v>27000</v>
      </c>
    </row>
    <row r="25" spans="1:8" x14ac:dyDescent="0.3">
      <c r="A25" s="40" t="s">
        <v>14</v>
      </c>
      <c r="B25" s="40" t="s">
        <v>338</v>
      </c>
      <c r="C25" s="40" t="s">
        <v>339</v>
      </c>
      <c r="D25" s="52">
        <v>3000</v>
      </c>
      <c r="E25" s="52">
        <v>2181</v>
      </c>
      <c r="F25" s="52">
        <v>819</v>
      </c>
      <c r="G25" s="52">
        <f t="shared" si="0"/>
        <v>0</v>
      </c>
      <c r="H25" s="52">
        <f>H26</f>
        <v>3000</v>
      </c>
    </row>
    <row r="26" spans="1:8" x14ac:dyDescent="0.3">
      <c r="A26" s="39" t="s">
        <v>14</v>
      </c>
      <c r="B26" s="39" t="s">
        <v>340</v>
      </c>
      <c r="C26" s="39" t="s">
        <v>341</v>
      </c>
      <c r="D26" s="52">
        <v>3000</v>
      </c>
      <c r="E26" s="52">
        <v>2181</v>
      </c>
      <c r="F26" s="52">
        <v>819</v>
      </c>
      <c r="G26" s="52">
        <f t="shared" si="0"/>
        <v>0</v>
      </c>
      <c r="H26" s="52">
        <f>H27</f>
        <v>3000</v>
      </c>
    </row>
    <row r="27" spans="1:8" x14ac:dyDescent="0.3">
      <c r="A27" s="39" t="s">
        <v>342</v>
      </c>
      <c r="B27" s="39" t="s">
        <v>343</v>
      </c>
      <c r="C27" s="39" t="s">
        <v>344</v>
      </c>
      <c r="D27" s="41">
        <v>3000</v>
      </c>
      <c r="E27" s="41">
        <v>2181</v>
      </c>
      <c r="F27" s="41">
        <v>819</v>
      </c>
      <c r="G27" s="54">
        <f t="shared" si="0"/>
        <v>0</v>
      </c>
      <c r="H27" s="50">
        <f>RASHODI!H172-H32</f>
        <v>3000</v>
      </c>
    </row>
    <row r="28" spans="1:8" x14ac:dyDescent="0.3">
      <c r="A28" s="40" t="s">
        <v>14</v>
      </c>
      <c r="B28" s="40" t="s">
        <v>345</v>
      </c>
      <c r="C28" s="40" t="s">
        <v>346</v>
      </c>
      <c r="D28" s="52">
        <v>171817</v>
      </c>
      <c r="E28" s="52">
        <v>170264.83</v>
      </c>
      <c r="F28" s="52">
        <v>1552.1700000000128</v>
      </c>
      <c r="G28" s="52">
        <f t="shared" si="0"/>
        <v>0</v>
      </c>
      <c r="H28" s="52">
        <v>171817</v>
      </c>
    </row>
    <row r="29" spans="1:8" x14ac:dyDescent="0.3">
      <c r="A29" s="39" t="s">
        <v>14</v>
      </c>
      <c r="B29" s="39" t="s">
        <v>347</v>
      </c>
      <c r="C29" s="39" t="s">
        <v>348</v>
      </c>
      <c r="D29" s="52">
        <v>171817</v>
      </c>
      <c r="E29" s="52">
        <v>170264.83</v>
      </c>
      <c r="F29" s="52">
        <v>1552.1700000000128</v>
      </c>
      <c r="G29" s="52">
        <f t="shared" si="0"/>
        <v>0</v>
      </c>
      <c r="H29" s="52">
        <v>171817</v>
      </c>
    </row>
    <row r="30" spans="1:8" x14ac:dyDescent="0.3">
      <c r="A30" s="39" t="s">
        <v>349</v>
      </c>
      <c r="B30" s="39" t="s">
        <v>350</v>
      </c>
      <c r="C30" s="39" t="s">
        <v>351</v>
      </c>
      <c r="D30" s="41">
        <v>0</v>
      </c>
      <c r="E30" s="41">
        <v>0</v>
      </c>
      <c r="F30" s="41">
        <v>0</v>
      </c>
      <c r="G30" s="54">
        <f t="shared" si="0"/>
        <v>0</v>
      </c>
      <c r="H30" s="50">
        <v>0</v>
      </c>
    </row>
    <row r="31" spans="1:8" x14ac:dyDescent="0.3">
      <c r="A31" s="39" t="s">
        <v>352</v>
      </c>
      <c r="B31" s="39" t="s">
        <v>350</v>
      </c>
      <c r="C31" s="39" t="s">
        <v>353</v>
      </c>
      <c r="D31" s="41">
        <v>1100</v>
      </c>
      <c r="E31" s="41">
        <v>1100</v>
      </c>
      <c r="F31" s="41">
        <v>0</v>
      </c>
      <c r="G31" s="54">
        <f t="shared" si="0"/>
        <v>0</v>
      </c>
      <c r="H31" s="50">
        <v>1100</v>
      </c>
    </row>
    <row r="32" spans="1:8" x14ac:dyDescent="0.3">
      <c r="A32" s="39" t="s">
        <v>354</v>
      </c>
      <c r="B32" s="39" t="s">
        <v>350</v>
      </c>
      <c r="C32" s="39" t="s">
        <v>355</v>
      </c>
      <c r="D32" s="41">
        <v>3479</v>
      </c>
      <c r="E32" s="41">
        <v>3479</v>
      </c>
      <c r="F32" s="41">
        <v>0</v>
      </c>
      <c r="G32" s="54">
        <f t="shared" si="0"/>
        <v>0</v>
      </c>
      <c r="H32" s="50">
        <v>3479</v>
      </c>
    </row>
    <row r="33" spans="1:8" x14ac:dyDescent="0.3">
      <c r="A33" s="39" t="s">
        <v>356</v>
      </c>
      <c r="B33" s="39" t="s">
        <v>350</v>
      </c>
      <c r="C33" s="39" t="s">
        <v>357</v>
      </c>
      <c r="D33" s="41">
        <v>124003</v>
      </c>
      <c r="E33" s="41">
        <v>122450.78</v>
      </c>
      <c r="F33" s="41">
        <v>1552.2200000000012</v>
      </c>
      <c r="G33" s="54">
        <f t="shared" si="0"/>
        <v>0</v>
      </c>
      <c r="H33" s="50">
        <v>124003</v>
      </c>
    </row>
    <row r="34" spans="1:8" x14ac:dyDescent="0.3">
      <c r="A34" s="39" t="s">
        <v>358</v>
      </c>
      <c r="B34" s="39" t="s">
        <v>350</v>
      </c>
      <c r="C34" s="39" t="s">
        <v>359</v>
      </c>
      <c r="D34" s="41">
        <v>417</v>
      </c>
      <c r="E34" s="41">
        <v>417</v>
      </c>
      <c r="F34" s="41">
        <v>0</v>
      </c>
      <c r="G34" s="54">
        <f t="shared" si="0"/>
        <v>0</v>
      </c>
      <c r="H34" s="50">
        <v>417</v>
      </c>
    </row>
    <row r="35" spans="1:8" x14ac:dyDescent="0.3">
      <c r="A35" s="39" t="s">
        <v>360</v>
      </c>
      <c r="B35" s="39" t="s">
        <v>350</v>
      </c>
      <c r="C35" s="39" t="s">
        <v>361</v>
      </c>
      <c r="D35" s="41">
        <v>42801</v>
      </c>
      <c r="E35" s="41">
        <v>42801.05</v>
      </c>
      <c r="F35" s="41">
        <v>-5.0000000002910383E-2</v>
      </c>
      <c r="G35" s="54">
        <f t="shared" si="0"/>
        <v>0</v>
      </c>
      <c r="H35" s="50">
        <v>42801</v>
      </c>
    </row>
    <row r="36" spans="1:8" x14ac:dyDescent="0.3">
      <c r="A36" s="39" t="s">
        <v>362</v>
      </c>
      <c r="B36" s="39" t="s">
        <v>350</v>
      </c>
      <c r="C36" s="39" t="s">
        <v>363</v>
      </c>
      <c r="D36" s="41">
        <v>17</v>
      </c>
      <c r="E36" s="41">
        <v>17</v>
      </c>
      <c r="F36" s="41">
        <v>0</v>
      </c>
      <c r="G36" s="54">
        <f t="shared" si="0"/>
        <v>0</v>
      </c>
      <c r="H36" s="50">
        <v>17</v>
      </c>
    </row>
  </sheetData>
  <mergeCells count="2">
    <mergeCell ref="B3:D3"/>
    <mergeCell ref="B2:D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RASHODI</vt:lpstr>
      <vt:lpstr>PRIHODI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Stefica Zlovolic</dc:creator>
  <cp:lastModifiedBy>Stefica Zlovolic</cp:lastModifiedBy>
  <dcterms:created xsi:type="dcterms:W3CDTF">2020-10-16T05:36:55Z</dcterms:created>
  <dcterms:modified xsi:type="dcterms:W3CDTF">2020-12-07T11:50:03Z</dcterms:modified>
</cp:coreProperties>
</file>